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600" windowHeight="8130" activeTab="2"/>
  </bookViews>
  <sheets>
    <sheet name="636 sump wise original (2)" sheetId="1" r:id="rId1"/>
    <sheet name="ABSTRACT" sheetId="2" r:id="rId2"/>
    <sheet name="Sheet2" sheetId="3" r:id="rId3"/>
    <sheet name="Sheet3" sheetId="4" r:id="rId4"/>
  </sheets>
  <definedNames>
    <definedName name="_xlnm._FilterDatabase" localSheetId="0" hidden="1">'636 sump wise original (2)'!$A$1:$AF$197</definedName>
    <definedName name="_xlnm._FilterDatabase" localSheetId="3" hidden="1">Sheet3!$G$4:$G$5</definedName>
    <definedName name="_xlnm.Print_Area" localSheetId="0">'636 sump wise original (2)'!$A$1:$AE$440</definedName>
    <definedName name="_xlnm.Print_Area" localSheetId="1">ABSTRACT!$A$1:$J$25</definedName>
    <definedName name="_xlnm.Print_Titles" localSheetId="0">'636 sump wise original (2)'!$2:$2</definedName>
  </definedNames>
  <calcPr calcId="124519"/>
</workbook>
</file>

<file path=xl/calcChain.xml><?xml version="1.0" encoding="utf-8"?>
<calcChain xmlns="http://schemas.openxmlformats.org/spreadsheetml/2006/main">
  <c r="AK440" i="1"/>
  <c r="AJ440"/>
  <c r="AI440"/>
  <c r="R33" i="3" l="1"/>
  <c r="R35" s="1"/>
  <c r="M33"/>
  <c r="M35" s="1"/>
  <c r="H33"/>
  <c r="H35" s="1"/>
  <c r="C33"/>
  <c r="D33" s="1"/>
  <c r="L6" i="2"/>
  <c r="L7"/>
  <c r="L9"/>
  <c r="L10"/>
  <c r="L12" s="1"/>
  <c r="L11"/>
  <c r="G5"/>
  <c r="L5" s="1"/>
  <c r="L8" s="1"/>
  <c r="L13" s="1"/>
  <c r="G11"/>
  <c r="G12" s="1"/>
  <c r="J13"/>
  <c r="G8" l="1"/>
  <c r="G13" s="1"/>
  <c r="C35" i="3"/>
  <c r="V440" i="1"/>
  <c r="O440"/>
  <c r="W440" s="1"/>
  <c r="V439"/>
  <c r="O439"/>
  <c r="W439" s="1"/>
  <c r="V438"/>
  <c r="O438"/>
  <c r="W438" s="1"/>
  <c r="V437"/>
  <c r="O437"/>
  <c r="W437" s="1"/>
  <c r="W436" s="1"/>
  <c r="T436"/>
  <c r="S436"/>
  <c r="V435"/>
  <c r="O435"/>
  <c r="W435" s="1"/>
  <c r="W434" s="1"/>
  <c r="T434"/>
  <c r="S434"/>
  <c r="V433"/>
  <c r="O433"/>
  <c r="W433" s="1"/>
  <c r="T432"/>
  <c r="V432" s="1"/>
  <c r="O432"/>
  <c r="W432" s="1"/>
  <c r="V431"/>
  <c r="O431"/>
  <c r="Q431" s="1"/>
  <c r="Z431" s="1"/>
  <c r="V430"/>
  <c r="O430"/>
  <c r="Q430" s="1"/>
  <c r="Z430" s="1"/>
  <c r="V429"/>
  <c r="O429"/>
  <c r="Q429" s="1"/>
  <c r="T428"/>
  <c r="S428"/>
  <c r="V427"/>
  <c r="O427"/>
  <c r="Q427" s="1"/>
  <c r="V426"/>
  <c r="O426"/>
  <c r="Q426" s="1"/>
  <c r="V425"/>
  <c r="O425"/>
  <c r="Q425" s="1"/>
  <c r="V424"/>
  <c r="O424"/>
  <c r="Q424" s="1"/>
  <c r="V423"/>
  <c r="O423"/>
  <c r="Q423" s="1"/>
  <c r="V422"/>
  <c r="O422"/>
  <c r="Q422" s="1"/>
  <c r="T421"/>
  <c r="V421" s="1"/>
  <c r="O421"/>
  <c r="R421" s="1"/>
  <c r="AF420"/>
  <c r="AE420"/>
  <c r="AD420"/>
  <c r="AB420"/>
  <c r="AA420"/>
  <c r="V419"/>
  <c r="O419"/>
  <c r="AF418"/>
  <c r="AE418"/>
  <c r="AD418"/>
  <c r="AB418"/>
  <c r="AA418"/>
  <c r="V417"/>
  <c r="O417"/>
  <c r="AF416"/>
  <c r="AE416"/>
  <c r="AD416"/>
  <c r="AB416"/>
  <c r="AA416"/>
  <c r="V415"/>
  <c r="O415"/>
  <c r="V414"/>
  <c r="O414"/>
  <c r="AC413"/>
  <c r="T413"/>
  <c r="S413"/>
  <c r="V412"/>
  <c r="O412"/>
  <c r="V411"/>
  <c r="O411"/>
  <c r="V410"/>
  <c r="O410"/>
  <c r="V409"/>
  <c r="O409"/>
  <c r="T408"/>
  <c r="S408"/>
  <c r="V328"/>
  <c r="O328"/>
  <c r="V327"/>
  <c r="O327"/>
  <c r="V326"/>
  <c r="O326"/>
  <c r="V325"/>
  <c r="O325"/>
  <c r="V324"/>
  <c r="O324"/>
  <c r="T323"/>
  <c r="S323"/>
  <c r="T322"/>
  <c r="V322" s="1"/>
  <c r="O322"/>
  <c r="T321"/>
  <c r="V321" s="1"/>
  <c r="O321"/>
  <c r="R321" s="1"/>
  <c r="T320"/>
  <c r="V320" s="1"/>
  <c r="O320"/>
  <c r="T319"/>
  <c r="V319" s="1"/>
  <c r="O319"/>
  <c r="R319" s="1"/>
  <c r="S318"/>
  <c r="V317"/>
  <c r="O317"/>
  <c r="V316"/>
  <c r="O316"/>
  <c r="V315"/>
  <c r="O315"/>
  <c r="V314"/>
  <c r="O314"/>
  <c r="V313"/>
  <c r="O313"/>
  <c r="V312"/>
  <c r="O312"/>
  <c r="V311"/>
  <c r="O311"/>
  <c r="T310"/>
  <c r="S310"/>
  <c r="V309"/>
  <c r="O309"/>
  <c r="V308"/>
  <c r="O308"/>
  <c r="V307"/>
  <c r="O307"/>
  <c r="T306"/>
  <c r="S306"/>
  <c r="V305"/>
  <c r="O305"/>
  <c r="AE406"/>
  <c r="X304"/>
  <c r="AF406" s="1"/>
  <c r="W304"/>
  <c r="V303"/>
  <c r="O303"/>
  <c r="Q303" s="1"/>
  <c r="V302"/>
  <c r="O302"/>
  <c r="Q302" s="1"/>
  <c r="V301"/>
  <c r="O301"/>
  <c r="Q301" s="1"/>
  <c r="T300"/>
  <c r="S300"/>
  <c r="AH401"/>
  <c r="V299"/>
  <c r="O299"/>
  <c r="V298"/>
  <c r="O298"/>
  <c r="V297"/>
  <c r="O297"/>
  <c r="V296"/>
  <c r="O296"/>
  <c r="V295"/>
  <c r="O295"/>
  <c r="V294"/>
  <c r="O294"/>
  <c r="T293"/>
  <c r="S293"/>
  <c r="V393"/>
  <c r="O393"/>
  <c r="V392"/>
  <c r="O392"/>
  <c r="V391"/>
  <c r="O391"/>
  <c r="V390"/>
  <c r="O390"/>
  <c r="V389"/>
  <c r="O389"/>
  <c r="T388"/>
  <c r="S388"/>
  <c r="V387"/>
  <c r="O387"/>
  <c r="V386"/>
  <c r="O386"/>
  <c r="V385"/>
  <c r="O385"/>
  <c r="V384"/>
  <c r="O384"/>
  <c r="V383"/>
  <c r="O383"/>
  <c r="T382"/>
  <c r="S382"/>
  <c r="V381"/>
  <c r="O381"/>
  <c r="Q381" s="1"/>
  <c r="V380"/>
  <c r="O380"/>
  <c r="Q380" s="1"/>
  <c r="V379"/>
  <c r="O379"/>
  <c r="Q379" s="1"/>
  <c r="V378"/>
  <c r="O378"/>
  <c r="Q378" s="1"/>
  <c r="V377"/>
  <c r="O377"/>
  <c r="Q377" s="1"/>
  <c r="T376"/>
  <c r="S376"/>
  <c r="V342"/>
  <c r="O342"/>
  <c r="Q342" s="1"/>
  <c r="V341"/>
  <c r="O341"/>
  <c r="Q341" s="1"/>
  <c r="V340"/>
  <c r="O340"/>
  <c r="Q340" s="1"/>
  <c r="V339"/>
  <c r="O339"/>
  <c r="Q339" s="1"/>
  <c r="V338"/>
  <c r="O338"/>
  <c r="Q338" s="1"/>
  <c r="V337"/>
  <c r="O337"/>
  <c r="Q337" s="1"/>
  <c r="V336"/>
  <c r="O336"/>
  <c r="Q336" s="1"/>
  <c r="T335"/>
  <c r="S335"/>
  <c r="V334"/>
  <c r="O334"/>
  <c r="Q334" s="1"/>
  <c r="T333"/>
  <c r="S333"/>
  <c r="V332"/>
  <c r="O332"/>
  <c r="Q332" s="1"/>
  <c r="V331"/>
  <c r="O331"/>
  <c r="Q331" s="1"/>
  <c r="V291"/>
  <c r="O291"/>
  <c r="Q291" s="1"/>
  <c r="V290"/>
  <c r="O290"/>
  <c r="Q290" s="1"/>
  <c r="V289"/>
  <c r="O289"/>
  <c r="Q289" s="1"/>
  <c r="V288"/>
  <c r="O288"/>
  <c r="Q288" s="1"/>
  <c r="T287"/>
  <c r="S287"/>
  <c r="V286"/>
  <c r="O286"/>
  <c r="Q286" s="1"/>
  <c r="V285"/>
  <c r="O285"/>
  <c r="Q285" s="1"/>
  <c r="V284"/>
  <c r="O284"/>
  <c r="Q284" s="1"/>
  <c r="V283"/>
  <c r="O283"/>
  <c r="Q283" s="1"/>
  <c r="V282"/>
  <c r="O282"/>
  <c r="Q282" s="1"/>
  <c r="V281"/>
  <c r="O281"/>
  <c r="Q281" s="1"/>
  <c r="T280"/>
  <c r="S280"/>
  <c r="V279"/>
  <c r="O279"/>
  <c r="Q279" s="1"/>
  <c r="V278"/>
  <c r="O278"/>
  <c r="Q278" s="1"/>
  <c r="V277"/>
  <c r="O277"/>
  <c r="Q277" s="1"/>
  <c r="V276"/>
  <c r="O276"/>
  <c r="Q276" s="1"/>
  <c r="V275"/>
  <c r="O275"/>
  <c r="Q275" s="1"/>
  <c r="V274"/>
  <c r="O274"/>
  <c r="Q274" s="1"/>
  <c r="V273"/>
  <c r="O273"/>
  <c r="Q273" s="1"/>
  <c r="T272"/>
  <c r="S272"/>
  <c r="V271"/>
  <c r="O271"/>
  <c r="Q271" s="1"/>
  <c r="V270"/>
  <c r="O270"/>
  <c r="Q270" s="1"/>
  <c r="V269"/>
  <c r="O269"/>
  <c r="Q269" s="1"/>
  <c r="V268"/>
  <c r="O268"/>
  <c r="Q268" s="1"/>
  <c r="V267"/>
  <c r="O267"/>
  <c r="Q267" s="1"/>
  <c r="V266"/>
  <c r="O266"/>
  <c r="Q266" s="1"/>
  <c r="V265"/>
  <c r="O265"/>
  <c r="Q265" s="1"/>
  <c r="V264"/>
  <c r="O264"/>
  <c r="Q264" s="1"/>
  <c r="T263"/>
  <c r="S263"/>
  <c r="V262"/>
  <c r="O262"/>
  <c r="Q262" s="1"/>
  <c r="V261"/>
  <c r="O261"/>
  <c r="Q261" s="1"/>
  <c r="V260"/>
  <c r="O260"/>
  <c r="Q260" s="1"/>
  <c r="V259"/>
  <c r="O259"/>
  <c r="Q259" s="1"/>
  <c r="T258"/>
  <c r="S258"/>
  <c r="V363"/>
  <c r="O363"/>
  <c r="Q363" s="1"/>
  <c r="V362"/>
  <c r="O362"/>
  <c r="Q362" s="1"/>
  <c r="V361"/>
  <c r="O361"/>
  <c r="V360"/>
  <c r="O360"/>
  <c r="Q360" s="1"/>
  <c r="V359"/>
  <c r="O359"/>
  <c r="Q359" s="1"/>
  <c r="V358"/>
  <c r="O358"/>
  <c r="Q358" s="1"/>
  <c r="V357"/>
  <c r="O357"/>
  <c r="Q357" s="1"/>
  <c r="V356"/>
  <c r="O356"/>
  <c r="Q356" s="1"/>
  <c r="T355"/>
  <c r="S355"/>
  <c r="V354"/>
  <c r="O354"/>
  <c r="Q354" s="1"/>
  <c r="V353"/>
  <c r="O353"/>
  <c r="Q353" s="1"/>
  <c r="V352"/>
  <c r="O352"/>
  <c r="Q352" s="1"/>
  <c r="V351"/>
  <c r="O351"/>
  <c r="Q351" s="1"/>
  <c r="V350"/>
  <c r="O350"/>
  <c r="Q350" s="1"/>
  <c r="V349"/>
  <c r="O349"/>
  <c r="Q349" s="1"/>
  <c r="V348"/>
  <c r="O348"/>
  <c r="Q348" s="1"/>
  <c r="V347"/>
  <c r="O347"/>
  <c r="Q347" s="1"/>
  <c r="V346"/>
  <c r="O346"/>
  <c r="Q346" s="1"/>
  <c r="V345"/>
  <c r="O345"/>
  <c r="Q345" s="1"/>
  <c r="T344"/>
  <c r="S344"/>
  <c r="V257"/>
  <c r="O257"/>
  <c r="Q257" s="1"/>
  <c r="V256"/>
  <c r="O256"/>
  <c r="Q256" s="1"/>
  <c r="V255"/>
  <c r="O255"/>
  <c r="Q255" s="1"/>
  <c r="V254"/>
  <c r="O254"/>
  <c r="Q254" s="1"/>
  <c r="V253"/>
  <c r="O253"/>
  <c r="Q253" s="1"/>
  <c r="V252"/>
  <c r="O252"/>
  <c r="Q252" s="1"/>
  <c r="V251"/>
  <c r="O251"/>
  <c r="Q251" s="1"/>
  <c r="V250"/>
  <c r="O250"/>
  <c r="Q250" s="1"/>
  <c r="V249"/>
  <c r="O249"/>
  <c r="T248"/>
  <c r="S248"/>
  <c r="V247"/>
  <c r="O247"/>
  <c r="V246"/>
  <c r="O246"/>
  <c r="V245"/>
  <c r="O245"/>
  <c r="T244"/>
  <c r="S244"/>
  <c r="V243"/>
  <c r="O243"/>
  <c r="V242"/>
  <c r="O242"/>
  <c r="V241"/>
  <c r="O241"/>
  <c r="V240"/>
  <c r="O240"/>
  <c r="V239"/>
  <c r="O239"/>
  <c r="V238"/>
  <c r="O238"/>
  <c r="V237"/>
  <c r="O237"/>
  <c r="V236"/>
  <c r="O236"/>
  <c r="T235"/>
  <c r="S235"/>
  <c r="V234"/>
  <c r="O234"/>
  <c r="V233"/>
  <c r="O233"/>
  <c r="V232"/>
  <c r="O232"/>
  <c r="V231"/>
  <c r="O231"/>
  <c r="V230"/>
  <c r="O230"/>
  <c r="T229"/>
  <c r="S229"/>
  <c r="V407"/>
  <c r="O407"/>
  <c r="V406"/>
  <c r="O406"/>
  <c r="V405"/>
  <c r="O405"/>
  <c r="V404"/>
  <c r="O404"/>
  <c r="V403"/>
  <c r="O403"/>
  <c r="V402"/>
  <c r="O402"/>
  <c r="V401"/>
  <c r="O401"/>
  <c r="T400"/>
  <c r="S400"/>
  <c r="V399"/>
  <c r="O399"/>
  <c r="V398"/>
  <c r="O398"/>
  <c r="V397"/>
  <c r="O397"/>
  <c r="V396"/>
  <c r="O396"/>
  <c r="V395"/>
  <c r="O395"/>
  <c r="T394"/>
  <c r="S394"/>
  <c r="V228"/>
  <c r="O228"/>
  <c r="T227"/>
  <c r="S227"/>
  <c r="V226"/>
  <c r="O226"/>
  <c r="V225"/>
  <c r="O225"/>
  <c r="V224"/>
  <c r="O224"/>
  <c r="V223"/>
  <c r="O223"/>
  <c r="T222"/>
  <c r="S222"/>
  <c r="V221"/>
  <c r="O221"/>
  <c r="V220"/>
  <c r="O220"/>
  <c r="V219"/>
  <c r="O219"/>
  <c r="V218"/>
  <c r="O218"/>
  <c r="V217"/>
  <c r="O217"/>
  <c r="V216"/>
  <c r="V215" s="1"/>
  <c r="O216"/>
  <c r="T215"/>
  <c r="S215"/>
  <c r="V214"/>
  <c r="O214"/>
  <c r="V213"/>
  <c r="O213"/>
  <c r="V212"/>
  <c r="O212"/>
  <c r="V211"/>
  <c r="O211"/>
  <c r="V210"/>
  <c r="O210"/>
  <c r="V209"/>
  <c r="O209"/>
  <c r="V208"/>
  <c r="O208"/>
  <c r="V207"/>
  <c r="O207"/>
  <c r="T206"/>
  <c r="S206"/>
  <c r="V205"/>
  <c r="O205"/>
  <c r="V204"/>
  <c r="O204"/>
  <c r="V203"/>
  <c r="O203"/>
  <c r="V202"/>
  <c r="O202"/>
  <c r="V201"/>
  <c r="O201"/>
  <c r="T200"/>
  <c r="S200"/>
  <c r="V375"/>
  <c r="O375"/>
  <c r="V374"/>
  <c r="O374"/>
  <c r="V373"/>
  <c r="O373"/>
  <c r="V372"/>
  <c r="O372"/>
  <c r="V371"/>
  <c r="O371"/>
  <c r="V370"/>
  <c r="O370"/>
  <c r="V369"/>
  <c r="O369"/>
  <c r="V368"/>
  <c r="O368"/>
  <c r="V367"/>
  <c r="O367"/>
  <c r="V366"/>
  <c r="O366"/>
  <c r="V365"/>
  <c r="O365"/>
  <c r="T364"/>
  <c r="S364"/>
  <c r="V197"/>
  <c r="O197"/>
  <c r="V196"/>
  <c r="O196"/>
  <c r="V195"/>
  <c r="O195"/>
  <c r="V194"/>
  <c r="O194"/>
  <c r="V193"/>
  <c r="O193"/>
  <c r="V192"/>
  <c r="O192"/>
  <c r="V191"/>
  <c r="O191"/>
  <c r="V190"/>
  <c r="O190"/>
  <c r="V189"/>
  <c r="O189"/>
  <c r="V188"/>
  <c r="O188"/>
  <c r="V187"/>
  <c r="O187"/>
  <c r="V186"/>
  <c r="O186"/>
  <c r="AC185"/>
  <c r="T185"/>
  <c r="S185"/>
  <c r="V184"/>
  <c r="O184"/>
  <c r="V183"/>
  <c r="O183"/>
  <c r="V182"/>
  <c r="O182"/>
  <c r="V181"/>
  <c r="O181"/>
  <c r="V180"/>
  <c r="O180"/>
  <c r="V179"/>
  <c r="O179"/>
  <c r="V178"/>
  <c r="O178"/>
  <c r="V177"/>
  <c r="O177"/>
  <c r="V176"/>
  <c r="O176"/>
  <c r="V175"/>
  <c r="O175"/>
  <c r="T174"/>
  <c r="S174"/>
  <c r="V173"/>
  <c r="O173"/>
  <c r="V172"/>
  <c r="O172"/>
  <c r="V171"/>
  <c r="O171"/>
  <c r="V170"/>
  <c r="O170"/>
  <c r="V169"/>
  <c r="O169"/>
  <c r="V168"/>
  <c r="O168"/>
  <c r="V167"/>
  <c r="O167"/>
  <c r="V166"/>
  <c r="O166"/>
  <c r="V165"/>
  <c r="O165"/>
  <c r="V164"/>
  <c r="O164"/>
  <c r="V163"/>
  <c r="O163"/>
  <c r="T162"/>
  <c r="S162"/>
  <c r="V161"/>
  <c r="O161"/>
  <c r="Q161" s="1"/>
  <c r="V160"/>
  <c r="O160"/>
  <c r="Q160" s="1"/>
  <c r="V159"/>
  <c r="O159"/>
  <c r="Q159" s="1"/>
  <c r="V158"/>
  <c r="O158"/>
  <c r="Q158" s="1"/>
  <c r="V157"/>
  <c r="O157"/>
  <c r="Q157" s="1"/>
  <c r="V156"/>
  <c r="O156"/>
  <c r="Q156" s="1"/>
  <c r="V155"/>
  <c r="O155"/>
  <c r="Q155" s="1"/>
  <c r="V154"/>
  <c r="O154"/>
  <c r="Q154" s="1"/>
  <c r="T153"/>
  <c r="S153"/>
  <c r="V152"/>
  <c r="O152"/>
  <c r="Q152" s="1"/>
  <c r="V151"/>
  <c r="O151"/>
  <c r="Q151" s="1"/>
  <c r="V150"/>
  <c r="O150"/>
  <c r="Q150" s="1"/>
  <c r="V149"/>
  <c r="O149"/>
  <c r="Q149" s="1"/>
  <c r="V148"/>
  <c r="O148"/>
  <c r="Q148" s="1"/>
  <c r="V147"/>
  <c r="O147"/>
  <c r="Q147" s="1"/>
  <c r="V146"/>
  <c r="O146"/>
  <c r="Q146" s="1"/>
  <c r="V145"/>
  <c r="O145"/>
  <c r="Q145" s="1"/>
  <c r="V144"/>
  <c r="O144"/>
  <c r="Q144" s="1"/>
  <c r="V143"/>
  <c r="O143"/>
  <c r="Q143" s="1"/>
  <c r="O142"/>
  <c r="R142" s="1"/>
  <c r="X142" s="1"/>
  <c r="V141"/>
  <c r="O141"/>
  <c r="O140"/>
  <c r="W140" s="1"/>
  <c r="O139"/>
  <c r="R139" s="1"/>
  <c r="X139" s="1"/>
  <c r="V138"/>
  <c r="O138"/>
  <c r="T137"/>
  <c r="S137"/>
  <c r="V136"/>
  <c r="O136"/>
  <c r="V135"/>
  <c r="O135"/>
  <c r="V134"/>
  <c r="O134"/>
  <c r="V133"/>
  <c r="O133"/>
  <c r="V132"/>
  <c r="O132"/>
  <c r="V131"/>
  <c r="O131"/>
  <c r="V130"/>
  <c r="O130"/>
  <c r="T129"/>
  <c r="S129"/>
  <c r="V128"/>
  <c r="O128"/>
  <c r="V127"/>
  <c r="O127"/>
  <c r="V126"/>
  <c r="O126"/>
  <c r="V125"/>
  <c r="O125"/>
  <c r="V124"/>
  <c r="O124"/>
  <c r="T123"/>
  <c r="S123"/>
  <c r="V122"/>
  <c r="O122"/>
  <c r="V121"/>
  <c r="O121"/>
  <c r="Q121" s="1"/>
  <c r="T120"/>
  <c r="S120"/>
  <c r="V119"/>
  <c r="O119"/>
  <c r="Q119" s="1"/>
  <c r="V118"/>
  <c r="O118"/>
  <c r="Q118" s="1"/>
  <c r="V117"/>
  <c r="O117"/>
  <c r="Q117" s="1"/>
  <c r="V116"/>
  <c r="O116"/>
  <c r="Q116" s="1"/>
  <c r="V115"/>
  <c r="O115"/>
  <c r="Q115" s="1"/>
  <c r="V114"/>
  <c r="O114"/>
  <c r="Q114" s="1"/>
  <c r="V113"/>
  <c r="O113"/>
  <c r="T112"/>
  <c r="S112"/>
  <c r="V111"/>
  <c r="O111"/>
  <c r="Q111" s="1"/>
  <c r="V110"/>
  <c r="O110"/>
  <c r="Q110" s="1"/>
  <c r="V109"/>
  <c r="O109"/>
  <c r="Q109" s="1"/>
  <c r="T108"/>
  <c r="S108"/>
  <c r="V107"/>
  <c r="O107"/>
  <c r="Q107" s="1"/>
  <c r="V106"/>
  <c r="O106"/>
  <c r="Q106" s="1"/>
  <c r="V105"/>
  <c r="O105"/>
  <c r="Q105" s="1"/>
  <c r="T104"/>
  <c r="S104"/>
  <c r="V103"/>
  <c r="O103"/>
  <c r="Q103" s="1"/>
  <c r="V102"/>
  <c r="O102"/>
  <c r="Q102" s="1"/>
  <c r="V101"/>
  <c r="O101"/>
  <c r="Q101" s="1"/>
  <c r="V100"/>
  <c r="O100"/>
  <c r="Q100" s="1"/>
  <c r="V99"/>
  <c r="O99"/>
  <c r="Q99" s="1"/>
  <c r="V98"/>
  <c r="O98"/>
  <c r="Q98" s="1"/>
  <c r="V97"/>
  <c r="O97"/>
  <c r="Q97" s="1"/>
  <c r="V96"/>
  <c r="O96"/>
  <c r="Q96" s="1"/>
  <c r="V95"/>
  <c r="O95"/>
  <c r="Q95" s="1"/>
  <c r="T94"/>
  <c r="S94"/>
  <c r="X91"/>
  <c r="W91"/>
  <c r="T91"/>
  <c r="S91"/>
  <c r="R91"/>
  <c r="C91"/>
  <c r="V77"/>
  <c r="O77"/>
  <c r="Q77" s="1"/>
  <c r="V76"/>
  <c r="O76"/>
  <c r="Q76" s="1"/>
  <c r="V75"/>
  <c r="O75"/>
  <c r="Q75" s="1"/>
  <c r="V74"/>
  <c r="O74"/>
  <c r="Q74" s="1"/>
  <c r="T73"/>
  <c r="S73"/>
  <c r="V72"/>
  <c r="O72"/>
  <c r="Q72" s="1"/>
  <c r="V71"/>
  <c r="O71"/>
  <c r="Q71" s="1"/>
  <c r="V70"/>
  <c r="O70"/>
  <c r="Q70" s="1"/>
  <c r="V69"/>
  <c r="O69"/>
  <c r="Q69" s="1"/>
  <c r="V68"/>
  <c r="O68"/>
  <c r="Q68" s="1"/>
  <c r="V67"/>
  <c r="O67"/>
  <c r="Q67" s="1"/>
  <c r="V66"/>
  <c r="O66"/>
  <c r="Q66" s="1"/>
  <c r="V65"/>
  <c r="O65"/>
  <c r="Q65" s="1"/>
  <c r="T64"/>
  <c r="S64"/>
  <c r="V63"/>
  <c r="O63"/>
  <c r="Q63" s="1"/>
  <c r="V62"/>
  <c r="O62"/>
  <c r="Q62" s="1"/>
  <c r="V61"/>
  <c r="O61"/>
  <c r="Q61" s="1"/>
  <c r="U61" s="1"/>
  <c r="V60"/>
  <c r="O60"/>
  <c r="Q60" s="1"/>
  <c r="U60" s="1"/>
  <c r="V59"/>
  <c r="O59"/>
  <c r="Q59" s="1"/>
  <c r="U59" s="1"/>
  <c r="V58"/>
  <c r="O58"/>
  <c r="Q58" s="1"/>
  <c r="V57"/>
  <c r="O57"/>
  <c r="Q57" s="1"/>
  <c r="U57" s="1"/>
  <c r="T56"/>
  <c r="S56"/>
  <c r="V55"/>
  <c r="O55"/>
  <c r="Q55" s="1"/>
  <c r="U55" s="1"/>
  <c r="V54"/>
  <c r="O54"/>
  <c r="Q54" s="1"/>
  <c r="U54" s="1"/>
  <c r="T53"/>
  <c r="T44" s="1"/>
  <c r="S53"/>
  <c r="S44" s="1"/>
  <c r="V52"/>
  <c r="O52"/>
  <c r="Q52" s="1"/>
  <c r="V51"/>
  <c r="O51"/>
  <c r="Q51" s="1"/>
  <c r="U51" s="1"/>
  <c r="V50"/>
  <c r="O50"/>
  <c r="Q50" s="1"/>
  <c r="U50" s="1"/>
  <c r="V49"/>
  <c r="O49"/>
  <c r="Q49" s="1"/>
  <c r="U49" s="1"/>
  <c r="V48"/>
  <c r="O48"/>
  <c r="Q48" s="1"/>
  <c r="V47"/>
  <c r="O47"/>
  <c r="Q47" s="1"/>
  <c r="U47" s="1"/>
  <c r="O46"/>
  <c r="R46" s="1"/>
  <c r="X46" s="1"/>
  <c r="V45"/>
  <c r="O45"/>
  <c r="V43"/>
  <c r="O43"/>
  <c r="V42"/>
  <c r="O42"/>
  <c r="V41"/>
  <c r="O41"/>
  <c r="V40"/>
  <c r="O40"/>
  <c r="T39"/>
  <c r="S39"/>
  <c r="V38"/>
  <c r="O38"/>
  <c r="O37"/>
  <c r="W37" s="1"/>
  <c r="O36"/>
  <c r="R36" s="1"/>
  <c r="X36" s="1"/>
  <c r="O35"/>
  <c r="W35" s="1"/>
  <c r="O34"/>
  <c r="R34" s="1"/>
  <c r="X34" s="1"/>
  <c r="O33"/>
  <c r="W33" s="1"/>
  <c r="O32"/>
  <c r="R32" s="1"/>
  <c r="X32" s="1"/>
  <c r="O31"/>
  <c r="W31" s="1"/>
  <c r="O30"/>
  <c r="R30" s="1"/>
  <c r="X30" s="1"/>
  <c r="O29"/>
  <c r="W29" s="1"/>
  <c r="O28"/>
  <c r="R28" s="1"/>
  <c r="X28" s="1"/>
  <c r="O27"/>
  <c r="W27" s="1"/>
  <c r="T26"/>
  <c r="S26"/>
  <c r="V24"/>
  <c r="O24"/>
  <c r="V23"/>
  <c r="O23"/>
  <c r="V22"/>
  <c r="O22"/>
  <c r="V21"/>
  <c r="O21"/>
  <c r="T20"/>
  <c r="S20"/>
  <c r="V19"/>
  <c r="O19"/>
  <c r="V18"/>
  <c r="O18"/>
  <c r="V17"/>
  <c r="O17"/>
  <c r="T16"/>
  <c r="S16"/>
  <c r="V15"/>
  <c r="O15"/>
  <c r="V14"/>
  <c r="O14"/>
  <c r="V13"/>
  <c r="O13"/>
  <c r="T12"/>
  <c r="S12"/>
  <c r="V11"/>
  <c r="O11"/>
  <c r="V10"/>
  <c r="O10"/>
  <c r="T9"/>
  <c r="S9"/>
  <c r="V8"/>
  <c r="O8"/>
  <c r="V7"/>
  <c r="O7"/>
  <c r="V6"/>
  <c r="O6"/>
  <c r="T5"/>
  <c r="S5"/>
  <c r="W417" l="1"/>
  <c r="X421"/>
  <c r="Z422"/>
  <c r="Z423"/>
  <c r="Z424"/>
  <c r="Z425"/>
  <c r="Z426"/>
  <c r="Z427"/>
  <c r="Z354"/>
  <c r="Z357"/>
  <c r="Z358"/>
  <c r="Z359"/>
  <c r="Z360"/>
  <c r="Z362"/>
  <c r="Z363"/>
  <c r="Z260"/>
  <c r="Z261"/>
  <c r="Z262"/>
  <c r="Z265"/>
  <c r="AB265" s="1"/>
  <c r="Z266"/>
  <c r="Z267"/>
  <c r="AB267" s="1"/>
  <c r="Z268"/>
  <c r="Z269"/>
  <c r="AB269" s="1"/>
  <c r="Z270"/>
  <c r="Z271"/>
  <c r="AB271" s="1"/>
  <c r="Z274"/>
  <c r="Z275"/>
  <c r="AB275" s="1"/>
  <c r="Z276"/>
  <c r="Z277"/>
  <c r="AB277" s="1"/>
  <c r="Z278"/>
  <c r="Z279"/>
  <c r="AB279" s="1"/>
  <c r="Z282"/>
  <c r="Z283"/>
  <c r="AB283" s="1"/>
  <c r="Z284"/>
  <c r="Z285"/>
  <c r="AB285" s="1"/>
  <c r="Z286"/>
  <c r="W178"/>
  <c r="W216"/>
  <c r="W217"/>
  <c r="W218"/>
  <c r="W219"/>
  <c r="W220"/>
  <c r="W221"/>
  <c r="W223"/>
  <c r="W224"/>
  <c r="W225"/>
  <c r="W226"/>
  <c r="W228"/>
  <c r="W227" s="1"/>
  <c r="W395"/>
  <c r="W396"/>
  <c r="W397"/>
  <c r="W398"/>
  <c r="W399"/>
  <c r="W401"/>
  <c r="W402"/>
  <c r="W403"/>
  <c r="W404"/>
  <c r="W405"/>
  <c r="W406"/>
  <c r="W407"/>
  <c r="W230"/>
  <c r="W231"/>
  <c r="W232"/>
  <c r="W233"/>
  <c r="W234"/>
  <c r="W236"/>
  <c r="W237"/>
  <c r="W238"/>
  <c r="W239"/>
  <c r="W240"/>
  <c r="W241"/>
  <c r="W242"/>
  <c r="W243"/>
  <c r="W245"/>
  <c r="W246"/>
  <c r="W247"/>
  <c r="W249"/>
  <c r="Z250"/>
  <c r="Z251"/>
  <c r="AB251" s="1"/>
  <c r="Z252"/>
  <c r="Z253"/>
  <c r="AB253" s="1"/>
  <c r="Z254"/>
  <c r="Z255"/>
  <c r="AB255" s="1"/>
  <c r="Z256"/>
  <c r="Z257"/>
  <c r="AB257" s="1"/>
  <c r="Z346"/>
  <c r="Z347"/>
  <c r="Z348"/>
  <c r="Z349"/>
  <c r="Z350"/>
  <c r="Z351"/>
  <c r="Z352"/>
  <c r="Z353"/>
  <c r="Z289"/>
  <c r="Z290"/>
  <c r="Z291"/>
  <c r="Z332"/>
  <c r="Z337"/>
  <c r="Z338"/>
  <c r="Z339"/>
  <c r="Z340"/>
  <c r="Z341"/>
  <c r="Z342"/>
  <c r="W383"/>
  <c r="W384"/>
  <c r="W385"/>
  <c r="W387"/>
  <c r="W392"/>
  <c r="W308"/>
  <c r="Q308"/>
  <c r="Z308" s="1"/>
  <c r="W309"/>
  <c r="W311"/>
  <c r="W313"/>
  <c r="W317"/>
  <c r="W415"/>
  <c r="W22"/>
  <c r="W192"/>
  <c r="Q178"/>
  <c r="Z178" s="1"/>
  <c r="W179"/>
  <c r="W180"/>
  <c r="W182"/>
  <c r="Q192"/>
  <c r="Z192" s="1"/>
  <c r="AB192" s="1"/>
  <c r="W194"/>
  <c r="W196"/>
  <c r="W367"/>
  <c r="W375"/>
  <c r="W126"/>
  <c r="Q126"/>
  <c r="Z126" s="1"/>
  <c r="AB126" s="1"/>
  <c r="W127"/>
  <c r="W128"/>
  <c r="W131"/>
  <c r="W135"/>
  <c r="W163"/>
  <c r="W165"/>
  <c r="W169"/>
  <c r="Q375"/>
  <c r="Z375" s="1"/>
  <c r="W202"/>
  <c r="W207"/>
  <c r="W295"/>
  <c r="W325"/>
  <c r="Q22"/>
  <c r="Z22" s="1"/>
  <c r="AB22" s="1"/>
  <c r="W23"/>
  <c r="W24"/>
  <c r="Q135"/>
  <c r="Z135" s="1"/>
  <c r="AB135" s="1"/>
  <c r="W136"/>
  <c r="W138"/>
  <c r="Q169"/>
  <c r="W170"/>
  <c r="W171"/>
  <c r="W173"/>
  <c r="W186"/>
  <c r="W188"/>
  <c r="Q367"/>
  <c r="Z367" s="1"/>
  <c r="W368"/>
  <c r="W369"/>
  <c r="W371"/>
  <c r="Q207"/>
  <c r="Z207" s="1"/>
  <c r="AE207" s="1"/>
  <c r="W208"/>
  <c r="W209"/>
  <c r="W211"/>
  <c r="Q392"/>
  <c r="Z392" s="1"/>
  <c r="W393"/>
  <c r="Q295"/>
  <c r="Z295" s="1"/>
  <c r="W296"/>
  <c r="W297"/>
  <c r="W299"/>
  <c r="Q317"/>
  <c r="Z317" s="1"/>
  <c r="Q325"/>
  <c r="Z325" s="1"/>
  <c r="W326"/>
  <c r="W327"/>
  <c r="W409"/>
  <c r="W17"/>
  <c r="W18"/>
  <c r="Z47"/>
  <c r="Z48"/>
  <c r="AB48" s="1"/>
  <c r="Z49"/>
  <c r="Z50"/>
  <c r="AB50" s="1"/>
  <c r="Z51"/>
  <c r="Z52"/>
  <c r="AB52" s="1"/>
  <c r="Z55"/>
  <c r="Z58"/>
  <c r="AB58" s="1"/>
  <c r="Z59"/>
  <c r="Z60"/>
  <c r="AB60" s="1"/>
  <c r="Z61"/>
  <c r="Z62"/>
  <c r="AB62" s="1"/>
  <c r="Z63"/>
  <c r="Z66"/>
  <c r="AB66" s="1"/>
  <c r="Z67"/>
  <c r="Z68"/>
  <c r="AB68" s="1"/>
  <c r="Z69"/>
  <c r="Z70"/>
  <c r="AB70" s="1"/>
  <c r="Z71"/>
  <c r="Z72"/>
  <c r="AB72" s="1"/>
  <c r="Z75"/>
  <c r="Z76"/>
  <c r="AB76" s="1"/>
  <c r="Z77"/>
  <c r="Z96"/>
  <c r="AB96" s="1"/>
  <c r="Z97"/>
  <c r="Z98"/>
  <c r="AB98" s="1"/>
  <c r="Z99"/>
  <c r="Z100"/>
  <c r="AB100" s="1"/>
  <c r="Z101"/>
  <c r="Z102"/>
  <c r="AB102" s="1"/>
  <c r="Z103"/>
  <c r="Z106"/>
  <c r="AE106" s="1"/>
  <c r="Z107"/>
  <c r="Z110"/>
  <c r="AB110" s="1"/>
  <c r="Z111"/>
  <c r="Z114"/>
  <c r="AB114" s="1"/>
  <c r="Z115"/>
  <c r="Z116"/>
  <c r="AB116" s="1"/>
  <c r="Z117"/>
  <c r="Z118"/>
  <c r="AB118" s="1"/>
  <c r="Z119"/>
  <c r="W122"/>
  <c r="W124"/>
  <c r="Q131"/>
  <c r="Z131" s="1"/>
  <c r="AE131" s="1"/>
  <c r="W132"/>
  <c r="W133"/>
  <c r="Q142"/>
  <c r="Z142" s="1"/>
  <c r="AB142" s="1"/>
  <c r="Q165"/>
  <c r="Z165" s="1"/>
  <c r="W166"/>
  <c r="W167"/>
  <c r="Q173"/>
  <c r="W175"/>
  <c r="W176"/>
  <c r="Q182"/>
  <c r="Z182" s="1"/>
  <c r="AB182" s="1"/>
  <c r="W183"/>
  <c r="W184"/>
  <c r="Q188"/>
  <c r="Z188" s="1"/>
  <c r="AB188" s="1"/>
  <c r="W189"/>
  <c r="W190"/>
  <c r="Q196"/>
  <c r="Z196" s="1"/>
  <c r="AE196" s="1"/>
  <c r="W197"/>
  <c r="W365"/>
  <c r="Q371"/>
  <c r="Z371" s="1"/>
  <c r="W372"/>
  <c r="W373"/>
  <c r="Q202"/>
  <c r="Z202" s="1"/>
  <c r="W203"/>
  <c r="W204"/>
  <c r="Q211"/>
  <c r="Z211" s="1"/>
  <c r="AB211" s="1"/>
  <c r="W212"/>
  <c r="W213"/>
  <c r="Q387"/>
  <c r="Z387" s="1"/>
  <c r="W389"/>
  <c r="W390"/>
  <c r="Q299"/>
  <c r="Z299" s="1"/>
  <c r="W305"/>
  <c r="Q313"/>
  <c r="Z313" s="1"/>
  <c r="W314"/>
  <c r="W315"/>
  <c r="Q409"/>
  <c r="Z409" s="1"/>
  <c r="W410"/>
  <c r="W411"/>
  <c r="Q18"/>
  <c r="W19"/>
  <c r="W21"/>
  <c r="Q24"/>
  <c r="Q124"/>
  <c r="W125"/>
  <c r="Q128"/>
  <c r="Z128" s="1"/>
  <c r="W130"/>
  <c r="Q133"/>
  <c r="Z133" s="1"/>
  <c r="W134"/>
  <c r="Q138"/>
  <c r="W141"/>
  <c r="Z143"/>
  <c r="Z144"/>
  <c r="AE144" s="1"/>
  <c r="Z145"/>
  <c r="Z146"/>
  <c r="AE146" s="1"/>
  <c r="Z147"/>
  <c r="Z148"/>
  <c r="AE148" s="1"/>
  <c r="Z149"/>
  <c r="Z150"/>
  <c r="AE150" s="1"/>
  <c r="Z151"/>
  <c r="Z152"/>
  <c r="AB152" s="1"/>
  <c r="Z155"/>
  <c r="Z156"/>
  <c r="AE156" s="1"/>
  <c r="Z157"/>
  <c r="Z158"/>
  <c r="AE158" s="1"/>
  <c r="Z159"/>
  <c r="Z160"/>
  <c r="AE160" s="1"/>
  <c r="Z161"/>
  <c r="Q163"/>
  <c r="Z163" s="1"/>
  <c r="W164"/>
  <c r="Q167"/>
  <c r="Z167" s="1"/>
  <c r="W168"/>
  <c r="Q171"/>
  <c r="Z171" s="1"/>
  <c r="W172"/>
  <c r="Q176"/>
  <c r="Z176" s="1"/>
  <c r="AE176" s="1"/>
  <c r="W177"/>
  <c r="Q180"/>
  <c r="Z180" s="1"/>
  <c r="AE180" s="1"/>
  <c r="W181"/>
  <c r="Q184"/>
  <c r="Z184" s="1"/>
  <c r="AB184" s="1"/>
  <c r="Q186"/>
  <c r="Z186" s="1"/>
  <c r="AB186" s="1"/>
  <c r="W187"/>
  <c r="Q190"/>
  <c r="Z190" s="1"/>
  <c r="AE190" s="1"/>
  <c r="W191"/>
  <c r="Q194"/>
  <c r="Z194" s="1"/>
  <c r="AE194" s="1"/>
  <c r="W195"/>
  <c r="Q365"/>
  <c r="Z365" s="1"/>
  <c r="W366"/>
  <c r="Q369"/>
  <c r="Z369" s="1"/>
  <c r="W370"/>
  <c r="Q373"/>
  <c r="Z373" s="1"/>
  <c r="W374"/>
  <c r="W201"/>
  <c r="Q204"/>
  <c r="Z204" s="1"/>
  <c r="W205"/>
  <c r="Q209"/>
  <c r="Z209" s="1"/>
  <c r="AB209" s="1"/>
  <c r="W210"/>
  <c r="Q213"/>
  <c r="Z213" s="1"/>
  <c r="AE213" s="1"/>
  <c r="W214"/>
  <c r="Q385"/>
  <c r="Z385" s="1"/>
  <c r="W386"/>
  <c r="Q390"/>
  <c r="Z390" s="1"/>
  <c r="W391"/>
  <c r="W294"/>
  <c r="Q297"/>
  <c r="Z297" s="1"/>
  <c r="W298"/>
  <c r="Q305"/>
  <c r="Z305" s="1"/>
  <c r="W307"/>
  <c r="W306" s="1"/>
  <c r="Q311"/>
  <c r="W312"/>
  <c r="Q315"/>
  <c r="Z315" s="1"/>
  <c r="W316"/>
  <c r="X321"/>
  <c r="W324"/>
  <c r="Q327"/>
  <c r="Z327" s="1"/>
  <c r="W328"/>
  <c r="Q411"/>
  <c r="Z411" s="1"/>
  <c r="W412"/>
  <c r="W139"/>
  <c r="W193"/>
  <c r="Z378"/>
  <c r="Z379"/>
  <c r="Z380"/>
  <c r="Z381"/>
  <c r="Q384"/>
  <c r="Z384" s="1"/>
  <c r="Q386"/>
  <c r="Z386" s="1"/>
  <c r="Q389"/>
  <c r="Q391"/>
  <c r="Z391" s="1"/>
  <c r="Q393"/>
  <c r="Z393" s="1"/>
  <c r="Q294"/>
  <c r="Q296"/>
  <c r="Z296" s="1"/>
  <c r="Q298"/>
  <c r="Z298" s="1"/>
  <c r="Z302"/>
  <c r="Z303"/>
  <c r="AD406"/>
  <c r="Q307"/>
  <c r="Q309"/>
  <c r="Z309" s="1"/>
  <c r="Q312"/>
  <c r="Z312" s="1"/>
  <c r="Q314"/>
  <c r="Z314" s="1"/>
  <c r="Q316"/>
  <c r="Z316" s="1"/>
  <c r="T318"/>
  <c r="Q319"/>
  <c r="Z319" s="1"/>
  <c r="W320"/>
  <c r="Q321"/>
  <c r="Z321" s="1"/>
  <c r="W322"/>
  <c r="Q324"/>
  <c r="Q326"/>
  <c r="Z326" s="1"/>
  <c r="Q328"/>
  <c r="Z328" s="1"/>
  <c r="Q410"/>
  <c r="Z410" s="1"/>
  <c r="Q412"/>
  <c r="Z412" s="1"/>
  <c r="W7"/>
  <c r="W8"/>
  <c r="W10"/>
  <c r="W11"/>
  <c r="W13"/>
  <c r="W14"/>
  <c r="W15"/>
  <c r="Q17"/>
  <c r="U17" s="1"/>
  <c r="Q19"/>
  <c r="Q21"/>
  <c r="U21" s="1"/>
  <c r="Q23"/>
  <c r="Z23" s="1"/>
  <c r="AB23" s="1"/>
  <c r="W38"/>
  <c r="W40"/>
  <c r="W41"/>
  <c r="W42"/>
  <c r="W43"/>
  <c r="W45"/>
  <c r="Q122"/>
  <c r="Q125"/>
  <c r="Z125" s="1"/>
  <c r="AE125" s="1"/>
  <c r="Q127"/>
  <c r="Z127" s="1"/>
  <c r="Q130"/>
  <c r="Z130" s="1"/>
  <c r="Q132"/>
  <c r="Z132" s="1"/>
  <c r="AE132" s="1"/>
  <c r="Q134"/>
  <c r="Z134" s="1"/>
  <c r="AB134" s="1"/>
  <c r="Q136"/>
  <c r="Z136" s="1"/>
  <c r="AE136" s="1"/>
  <c r="Q139"/>
  <c r="Z139" s="1"/>
  <c r="AE139" s="1"/>
  <c r="Q141"/>
  <c r="Z141" s="1"/>
  <c r="AE141" s="1"/>
  <c r="W142"/>
  <c r="Q164"/>
  <c r="Z164" s="1"/>
  <c r="Q166"/>
  <c r="Z166" s="1"/>
  <c r="Q168"/>
  <c r="Z168" s="1"/>
  <c r="Z169"/>
  <c r="AE169" s="1"/>
  <c r="Q170"/>
  <c r="Z170" s="1"/>
  <c r="Q172"/>
  <c r="Z172" s="1"/>
  <c r="Z173"/>
  <c r="Q175"/>
  <c r="Z175" s="1"/>
  <c r="Q177"/>
  <c r="Z177" s="1"/>
  <c r="Q179"/>
  <c r="Z179" s="1"/>
  <c r="AE179" s="1"/>
  <c r="Q181"/>
  <c r="Z181" s="1"/>
  <c r="Q183"/>
  <c r="Z183" s="1"/>
  <c r="AE183" s="1"/>
  <c r="Q187"/>
  <c r="Z187" s="1"/>
  <c r="Q189"/>
  <c r="Z189" s="1"/>
  <c r="AE189" s="1"/>
  <c r="Q191"/>
  <c r="Z191" s="1"/>
  <c r="AB191" s="1"/>
  <c r="Q193"/>
  <c r="Z193" s="1"/>
  <c r="AE193" s="1"/>
  <c r="Q195"/>
  <c r="Z195" s="1"/>
  <c r="AB195" s="1"/>
  <c r="Q197"/>
  <c r="Z197" s="1"/>
  <c r="AB197" s="1"/>
  <c r="W364"/>
  <c r="Q366"/>
  <c r="Z366" s="1"/>
  <c r="Q368"/>
  <c r="Z368" s="1"/>
  <c r="Q370"/>
  <c r="Z370" s="1"/>
  <c r="Q372"/>
  <c r="Z372" s="1"/>
  <c r="Q374"/>
  <c r="Z374" s="1"/>
  <c r="Q201"/>
  <c r="Z201" s="1"/>
  <c r="Q203"/>
  <c r="Z203" s="1"/>
  <c r="AB203" s="1"/>
  <c r="Q205"/>
  <c r="Z205" s="1"/>
  <c r="AE205" s="1"/>
  <c r="Q208"/>
  <c r="Z208" s="1"/>
  <c r="AB208" s="1"/>
  <c r="Q210"/>
  <c r="Z210" s="1"/>
  <c r="AE210" s="1"/>
  <c r="Q212"/>
  <c r="Z212" s="1"/>
  <c r="AB212" s="1"/>
  <c r="Q214"/>
  <c r="Z214" s="1"/>
  <c r="AB214" s="1"/>
  <c r="AA406"/>
  <c r="W319"/>
  <c r="W321"/>
  <c r="W419"/>
  <c r="AE23"/>
  <c r="AF28"/>
  <c r="AD28"/>
  <c r="AA28"/>
  <c r="AF30"/>
  <c r="AD30"/>
  <c r="AA30"/>
  <c r="AF32"/>
  <c r="AD32"/>
  <c r="AA32"/>
  <c r="AF34"/>
  <c r="AD34"/>
  <c r="AA34"/>
  <c r="AF36"/>
  <c r="AD36"/>
  <c r="AA36"/>
  <c r="AF46"/>
  <c r="AD46"/>
  <c r="AA46"/>
  <c r="AE134"/>
  <c r="AF142"/>
  <c r="AD142"/>
  <c r="AA142"/>
  <c r="AB169"/>
  <c r="AB183"/>
  <c r="AB47"/>
  <c r="AE48"/>
  <c r="AB49"/>
  <c r="AB51"/>
  <c r="Z54"/>
  <c r="Q53"/>
  <c r="AB55"/>
  <c r="Z57"/>
  <c r="Q56"/>
  <c r="AB59"/>
  <c r="AE60"/>
  <c r="AB61"/>
  <c r="AB63"/>
  <c r="Z65"/>
  <c r="Q64"/>
  <c r="AB67"/>
  <c r="AB69"/>
  <c r="AE70"/>
  <c r="AB71"/>
  <c r="Z74"/>
  <c r="Q73"/>
  <c r="AB75"/>
  <c r="AB77"/>
  <c r="Z95"/>
  <c r="Q94"/>
  <c r="AB97"/>
  <c r="AE98"/>
  <c r="AB99"/>
  <c r="AB101"/>
  <c r="AB103"/>
  <c r="Z105"/>
  <c r="Q104"/>
  <c r="AB106"/>
  <c r="AB107"/>
  <c r="Z109"/>
  <c r="Q108"/>
  <c r="AE110"/>
  <c r="AB111"/>
  <c r="AB115"/>
  <c r="AE116"/>
  <c r="AB117"/>
  <c r="AB119"/>
  <c r="Z121"/>
  <c r="AE126"/>
  <c r="AB128"/>
  <c r="AB133"/>
  <c r="AF139"/>
  <c r="AD139"/>
  <c r="AA139"/>
  <c r="AE142"/>
  <c r="AB143"/>
  <c r="AB145"/>
  <c r="AB147"/>
  <c r="AB149"/>
  <c r="AB151"/>
  <c r="Z154"/>
  <c r="Q153"/>
  <c r="AB155"/>
  <c r="AB157"/>
  <c r="AB159"/>
  <c r="AB161"/>
  <c r="AB178"/>
  <c r="AB187"/>
  <c r="AB193"/>
  <c r="AE197"/>
  <c r="Q6"/>
  <c r="Z6" s="1"/>
  <c r="Q7"/>
  <c r="Z7" s="1"/>
  <c r="Q8"/>
  <c r="Z8" s="1"/>
  <c r="Q10"/>
  <c r="U10" s="1"/>
  <c r="Q11"/>
  <c r="Q13"/>
  <c r="U13" s="1"/>
  <c r="Q14"/>
  <c r="Q15"/>
  <c r="Z15" s="1"/>
  <c r="R27"/>
  <c r="Q28"/>
  <c r="W28"/>
  <c r="R29"/>
  <c r="X29" s="1"/>
  <c r="Q30"/>
  <c r="W30"/>
  <c r="R31"/>
  <c r="X31" s="1"/>
  <c r="Q32"/>
  <c r="W32"/>
  <c r="R33"/>
  <c r="X33" s="1"/>
  <c r="Q34"/>
  <c r="Z34" s="1"/>
  <c r="W34"/>
  <c r="R35"/>
  <c r="X35" s="1"/>
  <c r="Q36"/>
  <c r="W36"/>
  <c r="R37"/>
  <c r="X37" s="1"/>
  <c r="Q38"/>
  <c r="Z38" s="1"/>
  <c r="Q40"/>
  <c r="U40" s="1"/>
  <c r="Q41"/>
  <c r="Q42"/>
  <c r="Q43"/>
  <c r="Q45"/>
  <c r="U45" s="1"/>
  <c r="Q46"/>
  <c r="W46"/>
  <c r="R47"/>
  <c r="X47" s="1"/>
  <c r="W47"/>
  <c r="R48"/>
  <c r="X48" s="1"/>
  <c r="W48"/>
  <c r="R49"/>
  <c r="X49" s="1"/>
  <c r="W49"/>
  <c r="R50"/>
  <c r="X50" s="1"/>
  <c r="W50"/>
  <c r="R51"/>
  <c r="X51" s="1"/>
  <c r="W51"/>
  <c r="R52"/>
  <c r="X52" s="1"/>
  <c r="W52"/>
  <c r="R54"/>
  <c r="W54"/>
  <c r="R55"/>
  <c r="X55" s="1"/>
  <c r="W55"/>
  <c r="R57"/>
  <c r="W57"/>
  <c r="R58"/>
  <c r="X58" s="1"/>
  <c r="W58"/>
  <c r="R59"/>
  <c r="X59" s="1"/>
  <c r="W59"/>
  <c r="R60"/>
  <c r="X60" s="1"/>
  <c r="W60"/>
  <c r="R61"/>
  <c r="X61" s="1"/>
  <c r="W61"/>
  <c r="R62"/>
  <c r="X62" s="1"/>
  <c r="W62"/>
  <c r="R63"/>
  <c r="X63" s="1"/>
  <c r="W63"/>
  <c r="R65"/>
  <c r="W65"/>
  <c r="R66"/>
  <c r="X66" s="1"/>
  <c r="W66"/>
  <c r="R67"/>
  <c r="X67" s="1"/>
  <c r="W67"/>
  <c r="R68"/>
  <c r="X68" s="1"/>
  <c r="W68"/>
  <c r="R69"/>
  <c r="X69" s="1"/>
  <c r="W69"/>
  <c r="R70"/>
  <c r="X70" s="1"/>
  <c r="W70"/>
  <c r="R71"/>
  <c r="X71" s="1"/>
  <c r="W71"/>
  <c r="R72"/>
  <c r="X72" s="1"/>
  <c r="W72"/>
  <c r="R74"/>
  <c r="W74"/>
  <c r="R75"/>
  <c r="X75" s="1"/>
  <c r="W75"/>
  <c r="R76"/>
  <c r="X76" s="1"/>
  <c r="W76"/>
  <c r="R77"/>
  <c r="X77" s="1"/>
  <c r="W77"/>
  <c r="R95"/>
  <c r="W95"/>
  <c r="R96"/>
  <c r="X96" s="1"/>
  <c r="W96"/>
  <c r="R97"/>
  <c r="X97" s="1"/>
  <c r="W97"/>
  <c r="R98"/>
  <c r="X98" s="1"/>
  <c r="W98"/>
  <c r="R99"/>
  <c r="X99" s="1"/>
  <c r="W99"/>
  <c r="R100"/>
  <c r="X100" s="1"/>
  <c r="W100"/>
  <c r="R101"/>
  <c r="X101" s="1"/>
  <c r="W101"/>
  <c r="R102"/>
  <c r="X102" s="1"/>
  <c r="W102"/>
  <c r="R103"/>
  <c r="X103" s="1"/>
  <c r="W103"/>
  <c r="R105"/>
  <c r="W105"/>
  <c r="R106"/>
  <c r="X106" s="1"/>
  <c r="W106"/>
  <c r="R107"/>
  <c r="X107" s="1"/>
  <c r="W107"/>
  <c r="R109"/>
  <c r="W109"/>
  <c r="R110"/>
  <c r="X110" s="1"/>
  <c r="W110"/>
  <c r="R111"/>
  <c r="X111" s="1"/>
  <c r="W111"/>
  <c r="R113"/>
  <c r="W113"/>
  <c r="R114"/>
  <c r="X114" s="1"/>
  <c r="W114"/>
  <c r="R115"/>
  <c r="X115" s="1"/>
  <c r="W115"/>
  <c r="R116"/>
  <c r="X116" s="1"/>
  <c r="W116"/>
  <c r="R117"/>
  <c r="X117" s="1"/>
  <c r="W117"/>
  <c r="R118"/>
  <c r="X118" s="1"/>
  <c r="W118"/>
  <c r="R119"/>
  <c r="X119" s="1"/>
  <c r="W119"/>
  <c r="R121"/>
  <c r="W121"/>
  <c r="Z124"/>
  <c r="Z138"/>
  <c r="R140"/>
  <c r="X140" s="1"/>
  <c r="R143"/>
  <c r="X143" s="1"/>
  <c r="W143"/>
  <c r="R144"/>
  <c r="X144" s="1"/>
  <c r="W144"/>
  <c r="R145"/>
  <c r="X145" s="1"/>
  <c r="W145"/>
  <c r="R146"/>
  <c r="X146" s="1"/>
  <c r="W146"/>
  <c r="R147"/>
  <c r="X147" s="1"/>
  <c r="W147"/>
  <c r="R148"/>
  <c r="X148" s="1"/>
  <c r="W148"/>
  <c r="R149"/>
  <c r="X149" s="1"/>
  <c r="W149"/>
  <c r="R150"/>
  <c r="X150" s="1"/>
  <c r="W150"/>
  <c r="R151"/>
  <c r="X151" s="1"/>
  <c r="W151"/>
  <c r="R152"/>
  <c r="X152" s="1"/>
  <c r="W152"/>
  <c r="R154"/>
  <c r="W154"/>
  <c r="R155"/>
  <c r="X155" s="1"/>
  <c r="W155"/>
  <c r="R156"/>
  <c r="X156" s="1"/>
  <c r="W156"/>
  <c r="R157"/>
  <c r="X157" s="1"/>
  <c r="W157"/>
  <c r="R158"/>
  <c r="X158" s="1"/>
  <c r="W158"/>
  <c r="R159"/>
  <c r="X159" s="1"/>
  <c r="W159"/>
  <c r="R160"/>
  <c r="X160" s="1"/>
  <c r="W160"/>
  <c r="R161"/>
  <c r="X161" s="1"/>
  <c r="W161"/>
  <c r="AE186"/>
  <c r="AE188"/>
  <c r="AB190"/>
  <c r="AE192"/>
  <c r="AB194"/>
  <c r="R6"/>
  <c r="W6"/>
  <c r="R7"/>
  <c r="X7" s="1"/>
  <c r="R8"/>
  <c r="X8" s="1"/>
  <c r="R10"/>
  <c r="R11"/>
  <c r="X11" s="1"/>
  <c r="R13"/>
  <c r="R14"/>
  <c r="X14" s="1"/>
  <c r="R15"/>
  <c r="X15" s="1"/>
  <c r="R17"/>
  <c r="R18"/>
  <c r="X18" s="1"/>
  <c r="R19"/>
  <c r="X19" s="1"/>
  <c r="R21"/>
  <c r="R22"/>
  <c r="X22" s="1"/>
  <c r="R23"/>
  <c r="X23" s="1"/>
  <c r="R24"/>
  <c r="X24" s="1"/>
  <c r="Q27"/>
  <c r="U27" s="1"/>
  <c r="Q29"/>
  <c r="Q31"/>
  <c r="Q33"/>
  <c r="Q35"/>
  <c r="Z35" s="1"/>
  <c r="Q37"/>
  <c r="R38"/>
  <c r="X38" s="1"/>
  <c r="R40"/>
  <c r="R41"/>
  <c r="X41" s="1"/>
  <c r="R42"/>
  <c r="X42" s="1"/>
  <c r="R43"/>
  <c r="X43" s="1"/>
  <c r="R45"/>
  <c r="Q113"/>
  <c r="R122"/>
  <c r="X122" s="1"/>
  <c r="R124"/>
  <c r="R125"/>
  <c r="X125" s="1"/>
  <c r="R126"/>
  <c r="X126" s="1"/>
  <c r="R127"/>
  <c r="X127" s="1"/>
  <c r="R128"/>
  <c r="X128" s="1"/>
  <c r="R130"/>
  <c r="R131"/>
  <c r="X131" s="1"/>
  <c r="R132"/>
  <c r="X132" s="1"/>
  <c r="R133"/>
  <c r="X133" s="1"/>
  <c r="R134"/>
  <c r="X134" s="1"/>
  <c r="R135"/>
  <c r="X135" s="1"/>
  <c r="R136"/>
  <c r="X136" s="1"/>
  <c r="R138"/>
  <c r="Q140"/>
  <c r="Z140" s="1"/>
  <c r="R141"/>
  <c r="X141" s="1"/>
  <c r="AE201"/>
  <c r="AE203"/>
  <c r="AB205"/>
  <c r="AE208"/>
  <c r="AE212"/>
  <c r="R163"/>
  <c r="R164"/>
  <c r="X164" s="1"/>
  <c r="R165"/>
  <c r="X165" s="1"/>
  <c r="R166"/>
  <c r="X166" s="1"/>
  <c r="R167"/>
  <c r="X167" s="1"/>
  <c r="R168"/>
  <c r="X168" s="1"/>
  <c r="R169"/>
  <c r="X169" s="1"/>
  <c r="R170"/>
  <c r="X170" s="1"/>
  <c r="R171"/>
  <c r="X171" s="1"/>
  <c r="R172"/>
  <c r="X172" s="1"/>
  <c r="R173"/>
  <c r="X173" s="1"/>
  <c r="R175"/>
  <c r="R176"/>
  <c r="X176" s="1"/>
  <c r="R177"/>
  <c r="X177" s="1"/>
  <c r="R178"/>
  <c r="X178" s="1"/>
  <c r="R179"/>
  <c r="X179" s="1"/>
  <c r="R180"/>
  <c r="X180" s="1"/>
  <c r="R181"/>
  <c r="X181" s="1"/>
  <c r="R182"/>
  <c r="X182" s="1"/>
  <c r="R183"/>
  <c r="X183" s="1"/>
  <c r="R184"/>
  <c r="X184" s="1"/>
  <c r="R186"/>
  <c r="R187"/>
  <c r="X187" s="1"/>
  <c r="R188"/>
  <c r="X188" s="1"/>
  <c r="R189"/>
  <c r="X189" s="1"/>
  <c r="R190"/>
  <c r="X190" s="1"/>
  <c r="R191"/>
  <c r="X191" s="1"/>
  <c r="R192"/>
  <c r="X192" s="1"/>
  <c r="R193"/>
  <c r="X193" s="1"/>
  <c r="R194"/>
  <c r="X194" s="1"/>
  <c r="R195"/>
  <c r="X195" s="1"/>
  <c r="R196"/>
  <c r="X196" s="1"/>
  <c r="R197"/>
  <c r="X197" s="1"/>
  <c r="Q364"/>
  <c r="R365"/>
  <c r="R366"/>
  <c r="X366" s="1"/>
  <c r="R367"/>
  <c r="X367" s="1"/>
  <c r="R368"/>
  <c r="X368" s="1"/>
  <c r="R369"/>
  <c r="X369" s="1"/>
  <c r="R370"/>
  <c r="X370" s="1"/>
  <c r="R371"/>
  <c r="X371" s="1"/>
  <c r="R372"/>
  <c r="X372" s="1"/>
  <c r="R373"/>
  <c r="X373" s="1"/>
  <c r="R374"/>
  <c r="X374" s="1"/>
  <c r="R375"/>
  <c r="X375" s="1"/>
  <c r="AE202"/>
  <c r="AB202"/>
  <c r="AE204"/>
  <c r="AB204"/>
  <c r="AB207"/>
  <c r="AE211"/>
  <c r="R201"/>
  <c r="R202"/>
  <c r="X202" s="1"/>
  <c r="R203"/>
  <c r="X203" s="1"/>
  <c r="R204"/>
  <c r="X204" s="1"/>
  <c r="R205"/>
  <c r="X205" s="1"/>
  <c r="R207"/>
  <c r="R208"/>
  <c r="X208" s="1"/>
  <c r="R209"/>
  <c r="X209" s="1"/>
  <c r="R210"/>
  <c r="X210" s="1"/>
  <c r="R211"/>
  <c r="X211" s="1"/>
  <c r="R212"/>
  <c r="X212" s="1"/>
  <c r="R213"/>
  <c r="X213" s="1"/>
  <c r="R214"/>
  <c r="X214" s="1"/>
  <c r="Q216"/>
  <c r="Q217"/>
  <c r="Z217" s="1"/>
  <c r="Q218"/>
  <c r="Z218" s="1"/>
  <c r="Q219"/>
  <c r="Z219" s="1"/>
  <c r="Q220"/>
  <c r="Z220" s="1"/>
  <c r="Q221"/>
  <c r="Z221" s="1"/>
  <c r="Q223"/>
  <c r="Q224"/>
  <c r="Z224" s="1"/>
  <c r="Q225"/>
  <c r="Z225" s="1"/>
  <c r="Q226"/>
  <c r="Z226" s="1"/>
  <c r="Q228"/>
  <c r="Q395"/>
  <c r="Q396"/>
  <c r="Z396" s="1"/>
  <c r="Q397"/>
  <c r="Z397" s="1"/>
  <c r="Q398"/>
  <c r="Z398" s="1"/>
  <c r="Q399"/>
  <c r="Z399" s="1"/>
  <c r="Q401"/>
  <c r="Q402"/>
  <c r="Z402" s="1"/>
  <c r="Q403"/>
  <c r="Z403" s="1"/>
  <c r="Q404"/>
  <c r="Z404" s="1"/>
  <c r="Q405"/>
  <c r="Z405" s="1"/>
  <c r="Q406"/>
  <c r="Z406" s="1"/>
  <c r="Q407"/>
  <c r="Z407" s="1"/>
  <c r="Q230"/>
  <c r="Q231"/>
  <c r="Z231" s="1"/>
  <c r="Q232"/>
  <c r="Z232" s="1"/>
  <c r="Q233"/>
  <c r="Z233" s="1"/>
  <c r="Q234"/>
  <c r="Z234" s="1"/>
  <c r="Q236"/>
  <c r="Q237"/>
  <c r="Z237" s="1"/>
  <c r="Q238"/>
  <c r="Z238" s="1"/>
  <c r="Q239"/>
  <c r="Z239" s="1"/>
  <c r="Q240"/>
  <c r="Z240" s="1"/>
  <c r="Q241"/>
  <c r="Z241" s="1"/>
  <c r="Q242"/>
  <c r="Z242" s="1"/>
  <c r="Q243"/>
  <c r="Z243" s="1"/>
  <c r="Q245"/>
  <c r="Q246"/>
  <c r="Z246" s="1"/>
  <c r="Q247"/>
  <c r="Z247" s="1"/>
  <c r="Q249"/>
  <c r="AE250"/>
  <c r="AB250"/>
  <c r="AE251"/>
  <c r="AE252"/>
  <c r="AB252"/>
  <c r="AE253"/>
  <c r="AE254"/>
  <c r="AB254"/>
  <c r="AE255"/>
  <c r="AE256"/>
  <c r="AB256"/>
  <c r="AE257"/>
  <c r="Z345"/>
  <c r="Q344"/>
  <c r="Z356"/>
  <c r="Z259"/>
  <c r="Q258"/>
  <c r="AE260"/>
  <c r="AB260"/>
  <c r="AE261"/>
  <c r="AB261"/>
  <c r="AE262"/>
  <c r="AB262"/>
  <c r="Z264"/>
  <c r="Q263"/>
  <c r="AE265"/>
  <c r="AE266"/>
  <c r="AB266"/>
  <c r="AE267"/>
  <c r="AE268"/>
  <c r="AB268"/>
  <c r="AE269"/>
  <c r="AE270"/>
  <c r="AB270"/>
  <c r="AE271"/>
  <c r="Z273"/>
  <c r="Q272"/>
  <c r="AE274"/>
  <c r="AB274"/>
  <c r="AE275"/>
  <c r="AE276"/>
  <c r="AB276"/>
  <c r="AE277"/>
  <c r="AE278"/>
  <c r="AB278"/>
  <c r="AE279"/>
  <c r="Z281"/>
  <c r="Q280"/>
  <c r="AE282"/>
  <c r="AB282"/>
  <c r="AE283"/>
  <c r="AE284"/>
  <c r="AB284"/>
  <c r="AE285"/>
  <c r="AE286"/>
  <c r="AB286"/>
  <c r="Z288"/>
  <c r="Q287"/>
  <c r="AE289"/>
  <c r="AB289"/>
  <c r="AE290"/>
  <c r="AB290"/>
  <c r="AE291"/>
  <c r="AB291"/>
  <c r="Z331"/>
  <c r="AE332"/>
  <c r="AB332"/>
  <c r="Z334"/>
  <c r="Q333"/>
  <c r="Z336"/>
  <c r="Q335"/>
  <c r="AE337"/>
  <c r="AB337"/>
  <c r="AE338"/>
  <c r="AB338"/>
  <c r="AE339"/>
  <c r="AB339"/>
  <c r="AE340"/>
  <c r="AB340"/>
  <c r="AE341"/>
  <c r="AB341"/>
  <c r="AE342"/>
  <c r="AB342"/>
  <c r="Z377"/>
  <c r="Q376"/>
  <c r="AE378"/>
  <c r="AB378"/>
  <c r="AE379"/>
  <c r="AB379"/>
  <c r="AE380"/>
  <c r="AB380"/>
  <c r="AE381"/>
  <c r="AB381"/>
  <c r="AE384"/>
  <c r="AB384"/>
  <c r="R216"/>
  <c r="R217"/>
  <c r="X217" s="1"/>
  <c r="R218"/>
  <c r="X218" s="1"/>
  <c r="R219"/>
  <c r="X219" s="1"/>
  <c r="R220"/>
  <c r="X220" s="1"/>
  <c r="R221"/>
  <c r="X221" s="1"/>
  <c r="R223"/>
  <c r="R224"/>
  <c r="X224" s="1"/>
  <c r="R225"/>
  <c r="X225" s="1"/>
  <c r="R226"/>
  <c r="X226" s="1"/>
  <c r="R228"/>
  <c r="R395"/>
  <c r="R396"/>
  <c r="X396" s="1"/>
  <c r="R397"/>
  <c r="X397" s="1"/>
  <c r="R398"/>
  <c r="X398" s="1"/>
  <c r="R399"/>
  <c r="X399" s="1"/>
  <c r="R401"/>
  <c r="R402"/>
  <c r="X402" s="1"/>
  <c r="R403"/>
  <c r="X403" s="1"/>
  <c r="R404"/>
  <c r="X404" s="1"/>
  <c r="R405"/>
  <c r="X405" s="1"/>
  <c r="R406"/>
  <c r="X406" s="1"/>
  <c r="R407"/>
  <c r="X407" s="1"/>
  <c r="R230"/>
  <c r="R231"/>
  <c r="X231" s="1"/>
  <c r="R232"/>
  <c r="X232" s="1"/>
  <c r="R233"/>
  <c r="X233" s="1"/>
  <c r="R234"/>
  <c r="X234" s="1"/>
  <c r="R236"/>
  <c r="R237"/>
  <c r="X237" s="1"/>
  <c r="R238"/>
  <c r="X238" s="1"/>
  <c r="R239"/>
  <c r="X239" s="1"/>
  <c r="R240"/>
  <c r="X240" s="1"/>
  <c r="R241"/>
  <c r="X241" s="1"/>
  <c r="R242"/>
  <c r="X242" s="1"/>
  <c r="R243"/>
  <c r="X243" s="1"/>
  <c r="R245"/>
  <c r="R246"/>
  <c r="X246" s="1"/>
  <c r="R247"/>
  <c r="X247" s="1"/>
  <c r="R249"/>
  <c r="AE385"/>
  <c r="AB385"/>
  <c r="AE387"/>
  <c r="AB387"/>
  <c r="AE390"/>
  <c r="AB390"/>
  <c r="AE392"/>
  <c r="AB392"/>
  <c r="AE397"/>
  <c r="AB397"/>
  <c r="AE399"/>
  <c r="AB399"/>
  <c r="AE401"/>
  <c r="AB401"/>
  <c r="AE407"/>
  <c r="AB407"/>
  <c r="X319"/>
  <c r="R250"/>
  <c r="X250" s="1"/>
  <c r="W250"/>
  <c r="R251"/>
  <c r="X251" s="1"/>
  <c r="W251"/>
  <c r="R252"/>
  <c r="X252" s="1"/>
  <c r="W252"/>
  <c r="R253"/>
  <c r="X253" s="1"/>
  <c r="W253"/>
  <c r="R254"/>
  <c r="X254" s="1"/>
  <c r="W254"/>
  <c r="R255"/>
  <c r="X255" s="1"/>
  <c r="W255"/>
  <c r="R256"/>
  <c r="X256" s="1"/>
  <c r="W256"/>
  <c r="R257"/>
  <c r="X257" s="1"/>
  <c r="W257"/>
  <c r="R345"/>
  <c r="W345"/>
  <c r="R346"/>
  <c r="X346" s="1"/>
  <c r="W346"/>
  <c r="R347"/>
  <c r="X347" s="1"/>
  <c r="W347"/>
  <c r="R348"/>
  <c r="X348" s="1"/>
  <c r="W348"/>
  <c r="R349"/>
  <c r="X349" s="1"/>
  <c r="W349"/>
  <c r="R350"/>
  <c r="X350" s="1"/>
  <c r="W350"/>
  <c r="R351"/>
  <c r="X351" s="1"/>
  <c r="W351"/>
  <c r="R352"/>
  <c r="X352" s="1"/>
  <c r="W352"/>
  <c r="R353"/>
  <c r="X353" s="1"/>
  <c r="W353"/>
  <c r="R354"/>
  <c r="X354" s="1"/>
  <c r="W354"/>
  <c r="R356"/>
  <c r="W356"/>
  <c r="R357"/>
  <c r="X357" s="1"/>
  <c r="W357"/>
  <c r="R358"/>
  <c r="X358" s="1"/>
  <c r="W358"/>
  <c r="R359"/>
  <c r="X359" s="1"/>
  <c r="W359"/>
  <c r="R360"/>
  <c r="X360" s="1"/>
  <c r="W360"/>
  <c r="R361"/>
  <c r="X361" s="1"/>
  <c r="W361"/>
  <c r="R362"/>
  <c r="X362" s="1"/>
  <c r="W362"/>
  <c r="R363"/>
  <c r="X363" s="1"/>
  <c r="W363"/>
  <c r="R259"/>
  <c r="W259"/>
  <c r="R260"/>
  <c r="X260" s="1"/>
  <c r="W260"/>
  <c r="R261"/>
  <c r="X261" s="1"/>
  <c r="W261"/>
  <c r="R262"/>
  <c r="X262" s="1"/>
  <c r="W262"/>
  <c r="R264"/>
  <c r="W264"/>
  <c r="R265"/>
  <c r="X265" s="1"/>
  <c r="W265"/>
  <c r="R266"/>
  <c r="X266" s="1"/>
  <c r="W266"/>
  <c r="R267"/>
  <c r="X267" s="1"/>
  <c r="W267"/>
  <c r="R268"/>
  <c r="X268" s="1"/>
  <c r="W268"/>
  <c r="R269"/>
  <c r="X269" s="1"/>
  <c r="W269"/>
  <c r="R270"/>
  <c r="X270" s="1"/>
  <c r="W270"/>
  <c r="R271"/>
  <c r="X271" s="1"/>
  <c r="W271"/>
  <c r="R273"/>
  <c r="W273"/>
  <c r="R274"/>
  <c r="X274" s="1"/>
  <c r="W274"/>
  <c r="R275"/>
  <c r="X275" s="1"/>
  <c r="W275"/>
  <c r="R276"/>
  <c r="X276" s="1"/>
  <c r="W276"/>
  <c r="R277"/>
  <c r="X277" s="1"/>
  <c r="W277"/>
  <c r="R278"/>
  <c r="X278" s="1"/>
  <c r="W278"/>
  <c r="R279"/>
  <c r="X279" s="1"/>
  <c r="W279"/>
  <c r="R281"/>
  <c r="W281"/>
  <c r="R282"/>
  <c r="X282" s="1"/>
  <c r="W282"/>
  <c r="R283"/>
  <c r="X283" s="1"/>
  <c r="W283"/>
  <c r="R284"/>
  <c r="X284" s="1"/>
  <c r="W284"/>
  <c r="R285"/>
  <c r="X285" s="1"/>
  <c r="W285"/>
  <c r="R286"/>
  <c r="X286" s="1"/>
  <c r="W286"/>
  <c r="R288"/>
  <c r="W288"/>
  <c r="R289"/>
  <c r="X289" s="1"/>
  <c r="W289"/>
  <c r="R290"/>
  <c r="X290" s="1"/>
  <c r="W290"/>
  <c r="R291"/>
  <c r="X291" s="1"/>
  <c r="W291"/>
  <c r="R331"/>
  <c r="W331"/>
  <c r="R332"/>
  <c r="X332" s="1"/>
  <c r="W332"/>
  <c r="R334"/>
  <c r="W334"/>
  <c r="W333" s="1"/>
  <c r="R336"/>
  <c r="W336"/>
  <c r="R337"/>
  <c r="X337" s="1"/>
  <c r="W337"/>
  <c r="R338"/>
  <c r="X338" s="1"/>
  <c r="W338"/>
  <c r="R339"/>
  <c r="X339" s="1"/>
  <c r="W339"/>
  <c r="R340"/>
  <c r="X340" s="1"/>
  <c r="W340"/>
  <c r="R341"/>
  <c r="X341" s="1"/>
  <c r="W341"/>
  <c r="R342"/>
  <c r="X342" s="1"/>
  <c r="W342"/>
  <c r="R377"/>
  <c r="W377"/>
  <c r="R378"/>
  <c r="X378" s="1"/>
  <c r="W378"/>
  <c r="R379"/>
  <c r="X379" s="1"/>
  <c r="W379"/>
  <c r="R380"/>
  <c r="X380" s="1"/>
  <c r="W380"/>
  <c r="R381"/>
  <c r="X381" s="1"/>
  <c r="W381"/>
  <c r="R383"/>
  <c r="W388"/>
  <c r="W293"/>
  <c r="W323"/>
  <c r="AE386"/>
  <c r="AB386"/>
  <c r="AE391"/>
  <c r="AB391"/>
  <c r="AE393"/>
  <c r="AB393"/>
  <c r="AE398"/>
  <c r="AB398"/>
  <c r="AE400"/>
  <c r="AB400"/>
  <c r="Z301"/>
  <c r="Q300"/>
  <c r="AE404"/>
  <c r="AB404"/>
  <c r="AE405"/>
  <c r="AB405"/>
  <c r="Q361"/>
  <c r="Z361" s="1"/>
  <c r="Q383"/>
  <c r="W310"/>
  <c r="AE411"/>
  <c r="AB411"/>
  <c r="AF421"/>
  <c r="AD421"/>
  <c r="AA421"/>
  <c r="AE422"/>
  <c r="AB422"/>
  <c r="AE423"/>
  <c r="AB423"/>
  <c r="AE424"/>
  <c r="AB424"/>
  <c r="AE425"/>
  <c r="AB425"/>
  <c r="AE426"/>
  <c r="AB426"/>
  <c r="AE427"/>
  <c r="AB427"/>
  <c r="Z429"/>
  <c r="AE430"/>
  <c r="AB430"/>
  <c r="AE431"/>
  <c r="AB431"/>
  <c r="Z389"/>
  <c r="Z294"/>
  <c r="R301"/>
  <c r="W301"/>
  <c r="R302"/>
  <c r="X302" s="1"/>
  <c r="W302"/>
  <c r="R303"/>
  <c r="X303" s="1"/>
  <c r="W303"/>
  <c r="Z307"/>
  <c r="Z311"/>
  <c r="R320"/>
  <c r="X320" s="1"/>
  <c r="R322"/>
  <c r="X322" s="1"/>
  <c r="Z324"/>
  <c r="AE410"/>
  <c r="AB410"/>
  <c r="AE412"/>
  <c r="AB412"/>
  <c r="R384"/>
  <c r="X384" s="1"/>
  <c r="R385"/>
  <c r="X385" s="1"/>
  <c r="R386"/>
  <c r="X386" s="1"/>
  <c r="R387"/>
  <c r="X387" s="1"/>
  <c r="R389"/>
  <c r="R390"/>
  <c r="X390" s="1"/>
  <c r="R391"/>
  <c r="X391" s="1"/>
  <c r="R392"/>
  <c r="X392" s="1"/>
  <c r="R393"/>
  <c r="X393" s="1"/>
  <c r="R294"/>
  <c r="R295"/>
  <c r="X295" s="1"/>
  <c r="R296"/>
  <c r="X296" s="1"/>
  <c r="R297"/>
  <c r="X297" s="1"/>
  <c r="R298"/>
  <c r="X298" s="1"/>
  <c r="R299"/>
  <c r="X299" s="1"/>
  <c r="AB406"/>
  <c r="R305"/>
  <c r="X305" s="1"/>
  <c r="R307"/>
  <c r="R308"/>
  <c r="X308" s="1"/>
  <c r="R309"/>
  <c r="X309" s="1"/>
  <c r="R311"/>
  <c r="R312"/>
  <c r="X312" s="1"/>
  <c r="R313"/>
  <c r="X313" s="1"/>
  <c r="R314"/>
  <c r="X314" s="1"/>
  <c r="R315"/>
  <c r="X315" s="1"/>
  <c r="R316"/>
  <c r="X316" s="1"/>
  <c r="R317"/>
  <c r="X317" s="1"/>
  <c r="Q320"/>
  <c r="Z320" s="1"/>
  <c r="Q322"/>
  <c r="Z322" s="1"/>
  <c r="R324"/>
  <c r="R325"/>
  <c r="X325" s="1"/>
  <c r="R326"/>
  <c r="X326" s="1"/>
  <c r="R327"/>
  <c r="X327" s="1"/>
  <c r="R328"/>
  <c r="X328" s="1"/>
  <c r="R409"/>
  <c r="R410"/>
  <c r="X410" s="1"/>
  <c r="R411"/>
  <c r="X411" s="1"/>
  <c r="R412"/>
  <c r="X412" s="1"/>
  <c r="Q414"/>
  <c r="Q415"/>
  <c r="Z415" s="1"/>
  <c r="Q417"/>
  <c r="Z417" s="1"/>
  <c r="Q419"/>
  <c r="Z419" s="1"/>
  <c r="Q421"/>
  <c r="Z421" s="1"/>
  <c r="W421"/>
  <c r="R422"/>
  <c r="X422" s="1"/>
  <c r="W422"/>
  <c r="R423"/>
  <c r="X423" s="1"/>
  <c r="W423"/>
  <c r="R424"/>
  <c r="X424" s="1"/>
  <c r="W424"/>
  <c r="R425"/>
  <c r="X425" s="1"/>
  <c r="W425"/>
  <c r="R426"/>
  <c r="X426" s="1"/>
  <c r="W426"/>
  <c r="R427"/>
  <c r="X427" s="1"/>
  <c r="W427"/>
  <c r="R429"/>
  <c r="W429"/>
  <c r="R430"/>
  <c r="X430" s="1"/>
  <c r="W430"/>
  <c r="R431"/>
  <c r="X431" s="1"/>
  <c r="W431"/>
  <c r="R432"/>
  <c r="X432" s="1"/>
  <c r="Q433"/>
  <c r="Z433" s="1"/>
  <c r="Q435"/>
  <c r="Q437"/>
  <c r="Q438"/>
  <c r="Z438" s="1"/>
  <c r="Q439"/>
  <c r="Z439" s="1"/>
  <c r="Q440"/>
  <c r="Z440" s="1"/>
  <c r="R414"/>
  <c r="W414"/>
  <c r="R415"/>
  <c r="X415" s="1"/>
  <c r="R417"/>
  <c r="X417" s="1"/>
  <c r="R419"/>
  <c r="X419" s="1"/>
  <c r="Q432"/>
  <c r="Z432" s="1"/>
  <c r="R433"/>
  <c r="X433" s="1"/>
  <c r="R435"/>
  <c r="R437"/>
  <c r="R438"/>
  <c r="X438" s="1"/>
  <c r="R439"/>
  <c r="X439" s="1"/>
  <c r="R440"/>
  <c r="X440" s="1"/>
  <c r="AE184" l="1"/>
  <c r="AE152"/>
  <c r="Z200"/>
  <c r="Q200"/>
  <c r="AE214"/>
  <c r="AB201"/>
  <c r="AB196"/>
  <c r="AB185" s="1"/>
  <c r="AB189"/>
  <c r="AE182"/>
  <c r="AE102"/>
  <c r="AE76"/>
  <c r="AE66"/>
  <c r="AE52"/>
  <c r="AB179"/>
  <c r="W206"/>
  <c r="AB213"/>
  <c r="AE209"/>
  <c r="AB210"/>
  <c r="W120"/>
  <c r="AB180"/>
  <c r="AB176"/>
  <c r="AB160"/>
  <c r="AB158"/>
  <c r="AB156"/>
  <c r="AB150"/>
  <c r="AB148"/>
  <c r="AB146"/>
  <c r="AB144"/>
  <c r="AB131"/>
  <c r="AE118"/>
  <c r="AE114"/>
  <c r="AE100"/>
  <c r="AE96"/>
  <c r="AE72"/>
  <c r="AE68"/>
  <c r="AE62"/>
  <c r="AE58"/>
  <c r="AE50"/>
  <c r="AE22"/>
  <c r="AB139"/>
  <c r="AB141"/>
  <c r="AB136"/>
  <c r="AB132"/>
  <c r="W123"/>
  <c r="AE195"/>
  <c r="AE191"/>
  <c r="AE187"/>
  <c r="AE181"/>
  <c r="AE177"/>
  <c r="AB177"/>
  <c r="AB173"/>
  <c r="AE173"/>
  <c r="AB127"/>
  <c r="Z122"/>
  <c r="Q120"/>
  <c r="AE161"/>
  <c r="AE159"/>
  <c r="AE157"/>
  <c r="AE155"/>
  <c r="AE151"/>
  <c r="AE149"/>
  <c r="AE147"/>
  <c r="AE145"/>
  <c r="AE143"/>
  <c r="AE133"/>
  <c r="AE128"/>
  <c r="AE119"/>
  <c r="AE117"/>
  <c r="AE115"/>
  <c r="AE111"/>
  <c r="AE107"/>
  <c r="AE103"/>
  <c r="AE101"/>
  <c r="AE99"/>
  <c r="AE97"/>
  <c r="AE77"/>
  <c r="AE75"/>
  <c r="AE71"/>
  <c r="AE69"/>
  <c r="AE67"/>
  <c r="AE63"/>
  <c r="AE61"/>
  <c r="AE59"/>
  <c r="AE55"/>
  <c r="AE51"/>
  <c r="AE49"/>
  <c r="AE47"/>
  <c r="AE178"/>
  <c r="Q206"/>
  <c r="Z206"/>
  <c r="Q185"/>
  <c r="W5"/>
  <c r="Z185"/>
  <c r="AE135"/>
  <c r="AB181"/>
  <c r="AE127"/>
  <c r="W185"/>
  <c r="W174"/>
  <c r="AB171"/>
  <c r="AE171"/>
  <c r="AB167"/>
  <c r="AE167"/>
  <c r="AB163"/>
  <c r="AE163"/>
  <c r="AE409"/>
  <c r="AB409"/>
  <c r="Z408"/>
  <c r="AE165"/>
  <c r="AB165"/>
  <c r="AB125"/>
  <c r="Q310"/>
  <c r="W382"/>
  <c r="W20"/>
  <c r="W162"/>
  <c r="W244"/>
  <c r="W235"/>
  <c r="W400"/>
  <c r="W222"/>
  <c r="W215"/>
  <c r="Q408"/>
  <c r="W408"/>
  <c r="W16"/>
  <c r="W229"/>
  <c r="W394"/>
  <c r="Z37"/>
  <c r="AE37" s="1"/>
  <c r="U37"/>
  <c r="Z33"/>
  <c r="AB33" s="1"/>
  <c r="U33"/>
  <c r="Z29"/>
  <c r="AE29" s="1"/>
  <c r="U29"/>
  <c r="Z46"/>
  <c r="AB46" s="1"/>
  <c r="U46"/>
  <c r="Z43"/>
  <c r="AE43" s="1"/>
  <c r="U43"/>
  <c r="Z41"/>
  <c r="AB41" s="1"/>
  <c r="U41"/>
  <c r="Z30"/>
  <c r="AE30" s="1"/>
  <c r="U30"/>
  <c r="Z14"/>
  <c r="AB14" s="1"/>
  <c r="U14"/>
  <c r="Z11"/>
  <c r="AB11" s="1"/>
  <c r="U11"/>
  <c r="Z19"/>
  <c r="U19"/>
  <c r="Z18"/>
  <c r="U18"/>
  <c r="Z31"/>
  <c r="AE31" s="1"/>
  <c r="U31"/>
  <c r="Z42"/>
  <c r="AE42" s="1"/>
  <c r="U42"/>
  <c r="Z36"/>
  <c r="AE36" s="1"/>
  <c r="U36"/>
  <c r="Z32"/>
  <c r="AE32" s="1"/>
  <c r="U32"/>
  <c r="Z28"/>
  <c r="AE28" s="1"/>
  <c r="U28"/>
  <c r="Z24"/>
  <c r="U24"/>
  <c r="W9"/>
  <c r="W129"/>
  <c r="W318"/>
  <c r="Q306"/>
  <c r="W200"/>
  <c r="AE172"/>
  <c r="AB172"/>
  <c r="AE170"/>
  <c r="AB170"/>
  <c r="AE168"/>
  <c r="AB168"/>
  <c r="AE166"/>
  <c r="AB166"/>
  <c r="AE164"/>
  <c r="Z162"/>
  <c r="AB164"/>
  <c r="W137"/>
  <c r="W26"/>
  <c r="Q129"/>
  <c r="W12"/>
  <c r="Q323"/>
  <c r="Q293"/>
  <c r="Q388"/>
  <c r="Z21"/>
  <c r="Q20"/>
  <c r="Z17"/>
  <c r="Q16"/>
  <c r="Q174"/>
  <c r="W39"/>
  <c r="Q162"/>
  <c r="Q123"/>
  <c r="AF440"/>
  <c r="AD440"/>
  <c r="AA440"/>
  <c r="AF438"/>
  <c r="AD438"/>
  <c r="AA438"/>
  <c r="X435"/>
  <c r="R434"/>
  <c r="AE432"/>
  <c r="AB432"/>
  <c r="AF417"/>
  <c r="AD417"/>
  <c r="AA417"/>
  <c r="AE440"/>
  <c r="AB440"/>
  <c r="AE438"/>
  <c r="AB438"/>
  <c r="Q434"/>
  <c r="Z435"/>
  <c r="AF432"/>
  <c r="AD432"/>
  <c r="AA432"/>
  <c r="AF431"/>
  <c r="AD431"/>
  <c r="AA431"/>
  <c r="AF430"/>
  <c r="AD430"/>
  <c r="AA430"/>
  <c r="X429"/>
  <c r="R428"/>
  <c r="AF427"/>
  <c r="AD427"/>
  <c r="AA427"/>
  <c r="AF426"/>
  <c r="AD426"/>
  <c r="AA426"/>
  <c r="AF425"/>
  <c r="AD425"/>
  <c r="AA425"/>
  <c r="AF424"/>
  <c r="AD424"/>
  <c r="AA424"/>
  <c r="AF423"/>
  <c r="AD423"/>
  <c r="AA423"/>
  <c r="AF422"/>
  <c r="AD422"/>
  <c r="AA422"/>
  <c r="AE421"/>
  <c r="AB421"/>
  <c r="AE417"/>
  <c r="AB417"/>
  <c r="Z414"/>
  <c r="Q413"/>
  <c r="AF411"/>
  <c r="AD411"/>
  <c r="AA411"/>
  <c r="X409"/>
  <c r="R408"/>
  <c r="X307"/>
  <c r="R306"/>
  <c r="AF401"/>
  <c r="AD401"/>
  <c r="AA401"/>
  <c r="AF399"/>
  <c r="AD399"/>
  <c r="AA399"/>
  <c r="AF397"/>
  <c r="AD397"/>
  <c r="AA397"/>
  <c r="AF392"/>
  <c r="AD392"/>
  <c r="AA392"/>
  <c r="AF390"/>
  <c r="AD390"/>
  <c r="AA390"/>
  <c r="AF387"/>
  <c r="AD387"/>
  <c r="AA387"/>
  <c r="AF385"/>
  <c r="AD385"/>
  <c r="AA385"/>
  <c r="Z323"/>
  <c r="Z306"/>
  <c r="AF405"/>
  <c r="AD405"/>
  <c r="AA405"/>
  <c r="AF404"/>
  <c r="AD404"/>
  <c r="AA404"/>
  <c r="X301"/>
  <c r="R300"/>
  <c r="AE389"/>
  <c r="AB389"/>
  <c r="Z388"/>
  <c r="Z428"/>
  <c r="AE429"/>
  <c r="AB429"/>
  <c r="Z383"/>
  <c r="Q382"/>
  <c r="X318"/>
  <c r="AF247"/>
  <c r="AD247"/>
  <c r="AA247"/>
  <c r="X245"/>
  <c r="R244"/>
  <c r="AF242"/>
  <c r="AD242"/>
  <c r="AA242"/>
  <c r="AF240"/>
  <c r="AD240"/>
  <c r="AA240"/>
  <c r="AF238"/>
  <c r="AD238"/>
  <c r="AA238"/>
  <c r="X236"/>
  <c r="R235"/>
  <c r="AF233"/>
  <c r="AD233"/>
  <c r="AA233"/>
  <c r="AF231"/>
  <c r="AD231"/>
  <c r="AA231"/>
  <c r="X401"/>
  <c r="R400"/>
  <c r="X228"/>
  <c r="R227"/>
  <c r="AF225"/>
  <c r="AD225"/>
  <c r="AA225"/>
  <c r="X223"/>
  <c r="R222"/>
  <c r="AF220"/>
  <c r="AD220"/>
  <c r="AA220"/>
  <c r="AF218"/>
  <c r="AD218"/>
  <c r="AA218"/>
  <c r="R215"/>
  <c r="X216"/>
  <c r="Z249"/>
  <c r="Q248"/>
  <c r="AE246"/>
  <c r="AB246"/>
  <c r="AE243"/>
  <c r="AB243"/>
  <c r="AE241"/>
  <c r="AB241"/>
  <c r="AE239"/>
  <c r="AB239"/>
  <c r="AE237"/>
  <c r="AB237"/>
  <c r="AE234"/>
  <c r="AB234"/>
  <c r="AE232"/>
  <c r="AB232"/>
  <c r="Q229"/>
  <c r="Z230"/>
  <c r="Q394"/>
  <c r="Z395"/>
  <c r="AE226"/>
  <c r="AB226"/>
  <c r="AE224"/>
  <c r="AB224"/>
  <c r="AE221"/>
  <c r="AB221"/>
  <c r="AE219"/>
  <c r="AB219"/>
  <c r="AE217"/>
  <c r="AB217"/>
  <c r="AF214"/>
  <c r="AD214"/>
  <c r="AA214"/>
  <c r="AF212"/>
  <c r="AD212"/>
  <c r="AA212"/>
  <c r="AF210"/>
  <c r="AD210"/>
  <c r="AA210"/>
  <c r="AF208"/>
  <c r="AD208"/>
  <c r="AA208"/>
  <c r="AF204"/>
  <c r="AD204"/>
  <c r="AA204"/>
  <c r="AF202"/>
  <c r="AD202"/>
  <c r="AA202"/>
  <c r="W413"/>
  <c r="Q318"/>
  <c r="W376"/>
  <c r="W335"/>
  <c r="W287"/>
  <c r="W280"/>
  <c r="W272"/>
  <c r="W263"/>
  <c r="W258"/>
  <c r="W355"/>
  <c r="W344"/>
  <c r="W248"/>
  <c r="Q355"/>
  <c r="AF439"/>
  <c r="AD439"/>
  <c r="AA439"/>
  <c r="X437"/>
  <c r="R436"/>
  <c r="AF433"/>
  <c r="AD433"/>
  <c r="AA433"/>
  <c r="AF419"/>
  <c r="AD419"/>
  <c r="AA419"/>
  <c r="AF415"/>
  <c r="AD415"/>
  <c r="AA415"/>
  <c r="R413"/>
  <c r="X414"/>
  <c r="AE439"/>
  <c r="AB439"/>
  <c r="Q436"/>
  <c r="Z437"/>
  <c r="AE433"/>
  <c r="AB433"/>
  <c r="AE419"/>
  <c r="AB419"/>
  <c r="AE415"/>
  <c r="AB415"/>
  <c r="AF412"/>
  <c r="AD412"/>
  <c r="AA412"/>
  <c r="AF410"/>
  <c r="AD410"/>
  <c r="AA410"/>
  <c r="X324"/>
  <c r="R323"/>
  <c r="X311"/>
  <c r="R310"/>
  <c r="AF407"/>
  <c r="AD407"/>
  <c r="AA407"/>
  <c r="AF400"/>
  <c r="AD400"/>
  <c r="AA400"/>
  <c r="AF398"/>
  <c r="AD398"/>
  <c r="AA398"/>
  <c r="X294"/>
  <c r="R293"/>
  <c r="AF393"/>
  <c r="AD393"/>
  <c r="AA393"/>
  <c r="AF391"/>
  <c r="AD391"/>
  <c r="AA391"/>
  <c r="X389"/>
  <c r="R388"/>
  <c r="AF386"/>
  <c r="AD386"/>
  <c r="AA386"/>
  <c r="AD384"/>
  <c r="AF384"/>
  <c r="AA384"/>
  <c r="Z310"/>
  <c r="AE396"/>
  <c r="AB396"/>
  <c r="Z293"/>
  <c r="Z300"/>
  <c r="AE403"/>
  <c r="AB403"/>
  <c r="R382"/>
  <c r="X383"/>
  <c r="AF381"/>
  <c r="AD381"/>
  <c r="AA381"/>
  <c r="AF380"/>
  <c r="AD380"/>
  <c r="AA380"/>
  <c r="AF379"/>
  <c r="AD379"/>
  <c r="AA379"/>
  <c r="AF378"/>
  <c r="AD378"/>
  <c r="AA378"/>
  <c r="X377"/>
  <c r="R376"/>
  <c r="AF342"/>
  <c r="AD342"/>
  <c r="AA342"/>
  <c r="AF341"/>
  <c r="AD341"/>
  <c r="AA341"/>
  <c r="AF340"/>
  <c r="AD340"/>
  <c r="AA340"/>
  <c r="AF339"/>
  <c r="AD339"/>
  <c r="AA339"/>
  <c r="AF338"/>
  <c r="AD338"/>
  <c r="AA338"/>
  <c r="AF337"/>
  <c r="AD337"/>
  <c r="AA337"/>
  <c r="X336"/>
  <c r="R335"/>
  <c r="X334"/>
  <c r="R333"/>
  <c r="AF332"/>
  <c r="AD332"/>
  <c r="AA332"/>
  <c r="X331"/>
  <c r="AF291"/>
  <c r="AD291"/>
  <c r="AA291"/>
  <c r="AF290"/>
  <c r="AD290"/>
  <c r="AA290"/>
  <c r="AF289"/>
  <c r="AD289"/>
  <c r="AA289"/>
  <c r="X288"/>
  <c r="R287"/>
  <c r="AF286"/>
  <c r="AD286"/>
  <c r="AA286"/>
  <c r="AF285"/>
  <c r="AD285"/>
  <c r="AA285"/>
  <c r="AF284"/>
  <c r="AD284"/>
  <c r="AA284"/>
  <c r="AF283"/>
  <c r="AD283"/>
  <c r="AA283"/>
  <c r="AF282"/>
  <c r="AD282"/>
  <c r="AA282"/>
  <c r="X281"/>
  <c r="R280"/>
  <c r="AF279"/>
  <c r="AD279"/>
  <c r="AA279"/>
  <c r="AF278"/>
  <c r="AD278"/>
  <c r="AA278"/>
  <c r="AF277"/>
  <c r="AD277"/>
  <c r="AA277"/>
  <c r="AF276"/>
  <c r="AD276"/>
  <c r="AA276"/>
  <c r="AF275"/>
  <c r="AD275"/>
  <c r="AA275"/>
  <c r="AF274"/>
  <c r="AD274"/>
  <c r="AA274"/>
  <c r="X273"/>
  <c r="R272"/>
  <c r="AF271"/>
  <c r="AD271"/>
  <c r="AA271"/>
  <c r="AF270"/>
  <c r="AD270"/>
  <c r="AA270"/>
  <c r="AF269"/>
  <c r="AD269"/>
  <c r="AA269"/>
  <c r="AF268"/>
  <c r="AD268"/>
  <c r="AA268"/>
  <c r="AF267"/>
  <c r="AD267"/>
  <c r="AA267"/>
  <c r="AF266"/>
  <c r="AD266"/>
  <c r="AA266"/>
  <c r="AF265"/>
  <c r="AD265"/>
  <c r="AA265"/>
  <c r="X264"/>
  <c r="R263"/>
  <c r="AF262"/>
  <c r="AD262"/>
  <c r="AA262"/>
  <c r="AF261"/>
  <c r="AD261"/>
  <c r="AA261"/>
  <c r="AF260"/>
  <c r="AD260"/>
  <c r="AA260"/>
  <c r="X259"/>
  <c r="R258"/>
  <c r="X356"/>
  <c r="R355"/>
  <c r="X345"/>
  <c r="R344"/>
  <c r="AF257"/>
  <c r="AD257"/>
  <c r="AA257"/>
  <c r="AF256"/>
  <c r="AD256"/>
  <c r="AA256"/>
  <c r="AF255"/>
  <c r="AD255"/>
  <c r="AA255"/>
  <c r="AF254"/>
  <c r="AD254"/>
  <c r="AA254"/>
  <c r="AF253"/>
  <c r="AD253"/>
  <c r="AA253"/>
  <c r="AF252"/>
  <c r="AD252"/>
  <c r="AA252"/>
  <c r="AF251"/>
  <c r="AD251"/>
  <c r="AA251"/>
  <c r="AF250"/>
  <c r="AD250"/>
  <c r="AA250"/>
  <c r="X249"/>
  <c r="R248"/>
  <c r="AF246"/>
  <c r="AD246"/>
  <c r="AA246"/>
  <c r="AF243"/>
  <c r="AD243"/>
  <c r="AA243"/>
  <c r="AF241"/>
  <c r="AD241"/>
  <c r="AA241"/>
  <c r="AF239"/>
  <c r="AD239"/>
  <c r="AA239"/>
  <c r="AF237"/>
  <c r="AD237"/>
  <c r="AA237"/>
  <c r="AF234"/>
  <c r="AD234"/>
  <c r="AA234"/>
  <c r="AF232"/>
  <c r="AD232"/>
  <c r="AA232"/>
  <c r="X230"/>
  <c r="R229"/>
  <c r="X395"/>
  <c r="R394"/>
  <c r="AF226"/>
  <c r="AD226"/>
  <c r="AA226"/>
  <c r="AF224"/>
  <c r="AD224"/>
  <c r="AA224"/>
  <c r="AF221"/>
  <c r="AD221"/>
  <c r="AA221"/>
  <c r="AF219"/>
  <c r="AD219"/>
  <c r="AA219"/>
  <c r="AF217"/>
  <c r="AD217"/>
  <c r="AA217"/>
  <c r="Z376"/>
  <c r="AE377"/>
  <c r="AB377"/>
  <c r="Z335"/>
  <c r="AE336"/>
  <c r="AB336"/>
  <c r="Z333"/>
  <c r="AE334"/>
  <c r="AB334"/>
  <c r="Z330"/>
  <c r="AE331"/>
  <c r="AB331"/>
  <c r="Z287"/>
  <c r="AE288"/>
  <c r="AB288"/>
  <c r="Z280"/>
  <c r="AE281"/>
  <c r="AB281"/>
  <c r="Z272"/>
  <c r="AE273"/>
  <c r="AB273"/>
  <c r="Z263"/>
  <c r="AE264"/>
  <c r="AB264"/>
  <c r="Z258"/>
  <c r="AE259"/>
  <c r="AB259"/>
  <c r="Z355"/>
  <c r="Z344"/>
  <c r="AE247"/>
  <c r="AB247"/>
  <c r="Q244"/>
  <c r="Z245"/>
  <c r="AE242"/>
  <c r="AB242"/>
  <c r="AE240"/>
  <c r="AB240"/>
  <c r="AE238"/>
  <c r="AB238"/>
  <c r="Q235"/>
  <c r="Z236"/>
  <c r="AE233"/>
  <c r="AB233"/>
  <c r="AE231"/>
  <c r="AB231"/>
  <c r="Q400"/>
  <c r="Z401"/>
  <c r="Q227"/>
  <c r="Z228"/>
  <c r="AE225"/>
  <c r="AB225"/>
  <c r="Q222"/>
  <c r="Z223"/>
  <c r="AE220"/>
  <c r="AB220"/>
  <c r="AE218"/>
  <c r="AB218"/>
  <c r="Z216"/>
  <c r="Q215"/>
  <c r="AF213"/>
  <c r="AD213"/>
  <c r="AA213"/>
  <c r="AF211"/>
  <c r="AD211"/>
  <c r="AA211"/>
  <c r="AF209"/>
  <c r="AD209"/>
  <c r="AA209"/>
  <c r="X207"/>
  <c r="R206"/>
  <c r="AF205"/>
  <c r="AD205"/>
  <c r="AA205"/>
  <c r="AF203"/>
  <c r="AD203"/>
  <c r="AA203"/>
  <c r="X201"/>
  <c r="R200"/>
  <c r="W428"/>
  <c r="W300"/>
  <c r="Q428"/>
  <c r="Z318"/>
  <c r="R318"/>
  <c r="X365"/>
  <c r="R364"/>
  <c r="AF197"/>
  <c r="AD197"/>
  <c r="AA197"/>
  <c r="AF195"/>
  <c r="AD195"/>
  <c r="AA195"/>
  <c r="AF193"/>
  <c r="AD193"/>
  <c r="AA193"/>
  <c r="AF191"/>
  <c r="AD191"/>
  <c r="AA191"/>
  <c r="AF189"/>
  <c r="AD189"/>
  <c r="AA189"/>
  <c r="AF187"/>
  <c r="AD187"/>
  <c r="AA187"/>
  <c r="AD183"/>
  <c r="AF183"/>
  <c r="AA183"/>
  <c r="AD181"/>
  <c r="AF181"/>
  <c r="AA181"/>
  <c r="AD179"/>
  <c r="AF179"/>
  <c r="AA179"/>
  <c r="AD177"/>
  <c r="AF177"/>
  <c r="AA177"/>
  <c r="X175"/>
  <c r="R174"/>
  <c r="AF172"/>
  <c r="AA172"/>
  <c r="AD172"/>
  <c r="AF170"/>
  <c r="AA170"/>
  <c r="AD170"/>
  <c r="AF168"/>
  <c r="AA168"/>
  <c r="AD168"/>
  <c r="AF166"/>
  <c r="AA166"/>
  <c r="AD166"/>
  <c r="AF164"/>
  <c r="AA164"/>
  <c r="AD164"/>
  <c r="AE175"/>
  <c r="AB175"/>
  <c r="Z174"/>
  <c r="AE140"/>
  <c r="AB140"/>
  <c r="AF136"/>
  <c r="AD136"/>
  <c r="AA136"/>
  <c r="AF134"/>
  <c r="AD134"/>
  <c r="AA134"/>
  <c r="AF132"/>
  <c r="AD132"/>
  <c r="AA132"/>
  <c r="X130"/>
  <c r="R129"/>
  <c r="AF127"/>
  <c r="AD127"/>
  <c r="AA127"/>
  <c r="AF125"/>
  <c r="AD125"/>
  <c r="AA125"/>
  <c r="AF122"/>
  <c r="AD122"/>
  <c r="AA122"/>
  <c r="X45"/>
  <c r="AF42"/>
  <c r="AD42"/>
  <c r="AA42"/>
  <c r="X40"/>
  <c r="R39"/>
  <c r="AE33"/>
  <c r="AF24"/>
  <c r="AD24"/>
  <c r="AA24"/>
  <c r="AF22"/>
  <c r="AD22"/>
  <c r="AA22"/>
  <c r="AF19"/>
  <c r="AD19"/>
  <c r="AA19"/>
  <c r="X17"/>
  <c r="R16"/>
  <c r="AF14"/>
  <c r="AD14"/>
  <c r="AA14"/>
  <c r="AF11"/>
  <c r="AD11"/>
  <c r="AA11"/>
  <c r="AF8"/>
  <c r="AD8"/>
  <c r="AA8"/>
  <c r="AF140"/>
  <c r="AD140"/>
  <c r="AA140"/>
  <c r="AE130"/>
  <c r="AB130"/>
  <c r="Z129"/>
  <c r="AF77"/>
  <c r="AD77"/>
  <c r="AA77"/>
  <c r="AF76"/>
  <c r="AD76"/>
  <c r="AA76"/>
  <c r="AF75"/>
  <c r="AD75"/>
  <c r="AA75"/>
  <c r="X74"/>
  <c r="R73"/>
  <c r="AF72"/>
  <c r="AD72"/>
  <c r="AA72"/>
  <c r="AF71"/>
  <c r="AD71"/>
  <c r="AA71"/>
  <c r="AF70"/>
  <c r="AD70"/>
  <c r="AA70"/>
  <c r="AF69"/>
  <c r="AD69"/>
  <c r="AA69"/>
  <c r="AF68"/>
  <c r="AD68"/>
  <c r="AA68"/>
  <c r="AF67"/>
  <c r="AD67"/>
  <c r="AA67"/>
  <c r="AF66"/>
  <c r="AD66"/>
  <c r="AA66"/>
  <c r="X65"/>
  <c r="R64"/>
  <c r="AF63"/>
  <c r="AD63"/>
  <c r="AA63"/>
  <c r="AF62"/>
  <c r="AD62"/>
  <c r="AA62"/>
  <c r="AF61"/>
  <c r="AD61"/>
  <c r="AA61"/>
  <c r="AF60"/>
  <c r="AD60"/>
  <c r="AA60"/>
  <c r="AF59"/>
  <c r="AD59"/>
  <c r="AA59"/>
  <c r="AF58"/>
  <c r="AD58"/>
  <c r="AA58"/>
  <c r="X57"/>
  <c r="R56"/>
  <c r="AF55"/>
  <c r="AD55"/>
  <c r="AA55"/>
  <c r="X54"/>
  <c r="R53"/>
  <c r="R44" s="1"/>
  <c r="AF52"/>
  <c r="AD52"/>
  <c r="AA52"/>
  <c r="AF51"/>
  <c r="AD51"/>
  <c r="AA51"/>
  <c r="AF50"/>
  <c r="AD50"/>
  <c r="AA50"/>
  <c r="AF49"/>
  <c r="AD49"/>
  <c r="AA49"/>
  <c r="AF48"/>
  <c r="AD48"/>
  <c r="AA48"/>
  <c r="AF47"/>
  <c r="AD47"/>
  <c r="AA47"/>
  <c r="AB43"/>
  <c r="AE38"/>
  <c r="AB38"/>
  <c r="AF35"/>
  <c r="AD35"/>
  <c r="AA35"/>
  <c r="AE34"/>
  <c r="AB34"/>
  <c r="AF31"/>
  <c r="AD31"/>
  <c r="AA31"/>
  <c r="AB30"/>
  <c r="R26"/>
  <c r="X27"/>
  <c r="AE11"/>
  <c r="AE8"/>
  <c r="AB8"/>
  <c r="Q5"/>
  <c r="U5" s="1"/>
  <c r="AE121"/>
  <c r="AB121"/>
  <c r="Z120"/>
  <c r="Z108"/>
  <c r="AE109"/>
  <c r="AB109"/>
  <c r="Z104"/>
  <c r="AE105"/>
  <c r="AB105"/>
  <c r="Z94"/>
  <c r="AE95"/>
  <c r="AB95"/>
  <c r="Z73"/>
  <c r="AE74"/>
  <c r="AB74"/>
  <c r="Z64"/>
  <c r="AE65"/>
  <c r="AB65"/>
  <c r="Z56"/>
  <c r="AE57"/>
  <c r="AB57"/>
  <c r="Z53"/>
  <c r="AE54"/>
  <c r="AB54"/>
  <c r="W153"/>
  <c r="W112"/>
  <c r="W108"/>
  <c r="W104"/>
  <c r="W94"/>
  <c r="Q137"/>
  <c r="AF196"/>
  <c r="AD196"/>
  <c r="AA196"/>
  <c r="AF194"/>
  <c r="AD194"/>
  <c r="AA194"/>
  <c r="AF192"/>
  <c r="AD192"/>
  <c r="AA192"/>
  <c r="AF190"/>
  <c r="AD190"/>
  <c r="AA190"/>
  <c r="AF188"/>
  <c r="AD188"/>
  <c r="AA188"/>
  <c r="X186"/>
  <c r="R185"/>
  <c r="AD184"/>
  <c r="AF184"/>
  <c r="AA184"/>
  <c r="AD182"/>
  <c r="AF182"/>
  <c r="AA182"/>
  <c r="AD180"/>
  <c r="AF180"/>
  <c r="AA180"/>
  <c r="AD178"/>
  <c r="AF178"/>
  <c r="AA178"/>
  <c r="AD176"/>
  <c r="AF176"/>
  <c r="AA176"/>
  <c r="AF173"/>
  <c r="AA173"/>
  <c r="AD173"/>
  <c r="AF171"/>
  <c r="AA171"/>
  <c r="AD171"/>
  <c r="AF169"/>
  <c r="AA169"/>
  <c r="AD169"/>
  <c r="AF167"/>
  <c r="AA167"/>
  <c r="AD167"/>
  <c r="AF165"/>
  <c r="AA165"/>
  <c r="AD165"/>
  <c r="X163"/>
  <c r="R162"/>
  <c r="AF141"/>
  <c r="AD141"/>
  <c r="AA141"/>
  <c r="X138"/>
  <c r="R137"/>
  <c r="AF135"/>
  <c r="AD135"/>
  <c r="AA135"/>
  <c r="AF133"/>
  <c r="AD133"/>
  <c r="AA133"/>
  <c r="AF131"/>
  <c r="AD131"/>
  <c r="AA131"/>
  <c r="AF128"/>
  <c r="AD128"/>
  <c r="AA128"/>
  <c r="AF126"/>
  <c r="AD126"/>
  <c r="AA126"/>
  <c r="X124"/>
  <c r="R123"/>
  <c r="Z113"/>
  <c r="Q112"/>
  <c r="AF43"/>
  <c r="AD43"/>
  <c r="AA43"/>
  <c r="AF41"/>
  <c r="AD41"/>
  <c r="AA41"/>
  <c r="AF38"/>
  <c r="AD38"/>
  <c r="AA38"/>
  <c r="AE35"/>
  <c r="AB35"/>
  <c r="Z27"/>
  <c r="Q26"/>
  <c r="AF23"/>
  <c r="AD23"/>
  <c r="AA23"/>
  <c r="X21"/>
  <c r="R20"/>
  <c r="AF18"/>
  <c r="AD18"/>
  <c r="AA18"/>
  <c r="AF15"/>
  <c r="AD15"/>
  <c r="AA15"/>
  <c r="X13"/>
  <c r="R12"/>
  <c r="X10"/>
  <c r="R9"/>
  <c r="AF7"/>
  <c r="AD7"/>
  <c r="AA7"/>
  <c r="X6"/>
  <c r="R5"/>
  <c r="AF161"/>
  <c r="AD161"/>
  <c r="AA161"/>
  <c r="AF160"/>
  <c r="AD160"/>
  <c r="AA160"/>
  <c r="AF159"/>
  <c r="AD159"/>
  <c r="AA159"/>
  <c r="AF158"/>
  <c r="AD158"/>
  <c r="AA158"/>
  <c r="AF157"/>
  <c r="AD157"/>
  <c r="AA157"/>
  <c r="AF156"/>
  <c r="AD156"/>
  <c r="AA156"/>
  <c r="AF155"/>
  <c r="AD155"/>
  <c r="AA155"/>
  <c r="X154"/>
  <c r="R153"/>
  <c r="AF152"/>
  <c r="AD152"/>
  <c r="AA152"/>
  <c r="AF151"/>
  <c r="AD151"/>
  <c r="AA151"/>
  <c r="AF150"/>
  <c r="AD150"/>
  <c r="AA150"/>
  <c r="AF149"/>
  <c r="AD149"/>
  <c r="AA149"/>
  <c r="AF148"/>
  <c r="AD148"/>
  <c r="AA148"/>
  <c r="AF147"/>
  <c r="AD147"/>
  <c r="AA147"/>
  <c r="AF146"/>
  <c r="AD146"/>
  <c r="AA146"/>
  <c r="AF145"/>
  <c r="AD145"/>
  <c r="AA145"/>
  <c r="AF144"/>
  <c r="AD144"/>
  <c r="AA144"/>
  <c r="AF143"/>
  <c r="AD143"/>
  <c r="AA143"/>
  <c r="AE138"/>
  <c r="AB138"/>
  <c r="Z137"/>
  <c r="AE124"/>
  <c r="AB124"/>
  <c r="Z123"/>
  <c r="X121"/>
  <c r="R120"/>
  <c r="AF119"/>
  <c r="AD119"/>
  <c r="AA119"/>
  <c r="AF118"/>
  <c r="AD118"/>
  <c r="AA118"/>
  <c r="AF117"/>
  <c r="AD117"/>
  <c r="AA117"/>
  <c r="AF116"/>
  <c r="AD116"/>
  <c r="AA116"/>
  <c r="AF115"/>
  <c r="AD115"/>
  <c r="AA115"/>
  <c r="AF114"/>
  <c r="AD114"/>
  <c r="AA114"/>
  <c r="X113"/>
  <c r="R112"/>
  <c r="AF111"/>
  <c r="AD111"/>
  <c r="AA111"/>
  <c r="AF110"/>
  <c r="AD110"/>
  <c r="AA110"/>
  <c r="X109"/>
  <c r="R108"/>
  <c r="AF107"/>
  <c r="AD107"/>
  <c r="AA107"/>
  <c r="AF106"/>
  <c r="AD106"/>
  <c r="AA106"/>
  <c r="X105"/>
  <c r="R104"/>
  <c r="AF103"/>
  <c r="AD103"/>
  <c r="AA103"/>
  <c r="AF102"/>
  <c r="AD102"/>
  <c r="AA102"/>
  <c r="AF101"/>
  <c r="AD101"/>
  <c r="AA101"/>
  <c r="AF100"/>
  <c r="AD100"/>
  <c r="AA100"/>
  <c r="AF99"/>
  <c r="AD99"/>
  <c r="AA99"/>
  <c r="AF98"/>
  <c r="AD98"/>
  <c r="AA98"/>
  <c r="AF97"/>
  <c r="AD97"/>
  <c r="AA97"/>
  <c r="AF96"/>
  <c r="AD96"/>
  <c r="AA96"/>
  <c r="X95"/>
  <c r="R94"/>
  <c r="Q44"/>
  <c r="Z45"/>
  <c r="Q39"/>
  <c r="Z40"/>
  <c r="AF37"/>
  <c r="AD37"/>
  <c r="AA37"/>
  <c r="AF33"/>
  <c r="AD33"/>
  <c r="AA33"/>
  <c r="AF29"/>
  <c r="AD29"/>
  <c r="AA29"/>
  <c r="AE15"/>
  <c r="AB15"/>
  <c r="Q12"/>
  <c r="Z13"/>
  <c r="Q9"/>
  <c r="Z10"/>
  <c r="AE7"/>
  <c r="AB7"/>
  <c r="Z153"/>
  <c r="AE154"/>
  <c r="AB154"/>
  <c r="W73"/>
  <c r="W64"/>
  <c r="W56"/>
  <c r="W53"/>
  <c r="W44" s="1"/>
  <c r="AB28" l="1"/>
  <c r="AB32"/>
  <c r="AB36"/>
  <c r="AB42"/>
  <c r="AB31"/>
  <c r="AE14"/>
  <c r="AE41"/>
  <c r="AE46"/>
  <c r="AB29"/>
  <c r="AB37"/>
  <c r="AE185"/>
  <c r="AE122"/>
  <c r="AB122"/>
  <c r="AE24"/>
  <c r="AB24"/>
  <c r="AE18"/>
  <c r="AB18"/>
  <c r="AE19"/>
  <c r="AB19"/>
  <c r="AB17"/>
  <c r="AE17"/>
  <c r="Z16"/>
  <c r="AE21"/>
  <c r="Z20"/>
  <c r="AB21"/>
  <c r="AE10"/>
  <c r="AB10"/>
  <c r="Z9"/>
  <c r="AE13"/>
  <c r="AB13"/>
  <c r="Z12"/>
  <c r="AF95"/>
  <c r="AD95"/>
  <c r="AA95"/>
  <c r="X94"/>
  <c r="AF105"/>
  <c r="AD105"/>
  <c r="AA105"/>
  <c r="X104"/>
  <c r="AF109"/>
  <c r="AD109"/>
  <c r="AA109"/>
  <c r="X108"/>
  <c r="AF113"/>
  <c r="AD113"/>
  <c r="AA113"/>
  <c r="X112"/>
  <c r="X120"/>
  <c r="AF121"/>
  <c r="AD121"/>
  <c r="AA121"/>
  <c r="AF154"/>
  <c r="AD154"/>
  <c r="AA154"/>
  <c r="X153"/>
  <c r="AF10"/>
  <c r="AD10"/>
  <c r="AA10"/>
  <c r="X9"/>
  <c r="AF13"/>
  <c r="AD13"/>
  <c r="AA13"/>
  <c r="X12"/>
  <c r="AF21"/>
  <c r="AD21"/>
  <c r="AA21"/>
  <c r="X20"/>
  <c r="Z112"/>
  <c r="AE113"/>
  <c r="AB113"/>
  <c r="AF124"/>
  <c r="AD124"/>
  <c r="AA124"/>
  <c r="X123"/>
  <c r="AE6"/>
  <c r="AB6"/>
  <c r="Z5"/>
  <c r="X26"/>
  <c r="AF27"/>
  <c r="AD27"/>
  <c r="AA27"/>
  <c r="AF57"/>
  <c r="AD57"/>
  <c r="AA57"/>
  <c r="X56"/>
  <c r="AF65"/>
  <c r="AD65"/>
  <c r="AA65"/>
  <c r="X64"/>
  <c r="AF17"/>
  <c r="AD17"/>
  <c r="AA17"/>
  <c r="X16"/>
  <c r="AF45"/>
  <c r="AD45"/>
  <c r="AA45"/>
  <c r="AD175"/>
  <c r="X174"/>
  <c r="AF175"/>
  <c r="AA175"/>
  <c r="X364"/>
  <c r="AE216"/>
  <c r="AB216"/>
  <c r="Z215"/>
  <c r="AF230"/>
  <c r="AD230"/>
  <c r="AA230"/>
  <c r="X229"/>
  <c r="X355"/>
  <c r="AF264"/>
  <c r="AD264"/>
  <c r="AA264"/>
  <c r="X263"/>
  <c r="AF288"/>
  <c r="AD288"/>
  <c r="AA288"/>
  <c r="X287"/>
  <c r="AF334"/>
  <c r="AD334"/>
  <c r="AA334"/>
  <c r="X333"/>
  <c r="AF336"/>
  <c r="AD336"/>
  <c r="AA336"/>
  <c r="X335"/>
  <c r="AF377"/>
  <c r="AD377"/>
  <c r="AA377"/>
  <c r="X376"/>
  <c r="AF389"/>
  <c r="AD389"/>
  <c r="AA389"/>
  <c r="X388"/>
  <c r="AF396"/>
  <c r="AD396"/>
  <c r="AA396"/>
  <c r="X293"/>
  <c r="X310"/>
  <c r="AE437"/>
  <c r="AB437"/>
  <c r="Z436"/>
  <c r="X413"/>
  <c r="AF414"/>
  <c r="AF413" s="1"/>
  <c r="AD414"/>
  <c r="AD413" s="1"/>
  <c r="AA414"/>
  <c r="AA413" s="1"/>
  <c r="AF437"/>
  <c r="AD437"/>
  <c r="AA437"/>
  <c r="X436"/>
  <c r="AE249"/>
  <c r="AB249"/>
  <c r="Z248"/>
  <c r="AF216"/>
  <c r="AD216"/>
  <c r="AA216"/>
  <c r="X215"/>
  <c r="AF228"/>
  <c r="AD228"/>
  <c r="AA228"/>
  <c r="X227"/>
  <c r="X400"/>
  <c r="AF245"/>
  <c r="AD245"/>
  <c r="AA245"/>
  <c r="X244"/>
  <c r="AE414"/>
  <c r="AE413" s="1"/>
  <c r="AB414"/>
  <c r="AB413" s="1"/>
  <c r="Z413"/>
  <c r="AF429"/>
  <c r="AD429"/>
  <c r="AA429"/>
  <c r="X428"/>
  <c r="AE435"/>
  <c r="AB435"/>
  <c r="Z434"/>
  <c r="AF435"/>
  <c r="AD435"/>
  <c r="AA435"/>
  <c r="X434"/>
  <c r="AE40"/>
  <c r="AB40"/>
  <c r="Z39"/>
  <c r="AE45"/>
  <c r="AB45"/>
  <c r="Z44"/>
  <c r="AF6"/>
  <c r="AD6"/>
  <c r="AA6"/>
  <c r="X5"/>
  <c r="AE27"/>
  <c r="AB27"/>
  <c r="Z26"/>
  <c r="AF138"/>
  <c r="AD138"/>
  <c r="AA138"/>
  <c r="X137"/>
  <c r="AF163"/>
  <c r="AA163"/>
  <c r="AD163"/>
  <c r="X162"/>
  <c r="AF186"/>
  <c r="AF185" s="1"/>
  <c r="AD186"/>
  <c r="AD185" s="1"/>
  <c r="AA186"/>
  <c r="AA185" s="1"/>
  <c r="X185"/>
  <c r="AF54"/>
  <c r="AD54"/>
  <c r="AA54"/>
  <c r="X53"/>
  <c r="X44" s="1"/>
  <c r="AF74"/>
  <c r="AD74"/>
  <c r="AA74"/>
  <c r="X73"/>
  <c r="AF40"/>
  <c r="AD40"/>
  <c r="AA40"/>
  <c r="X39"/>
  <c r="AF130"/>
  <c r="AD130"/>
  <c r="AA130"/>
  <c r="X129"/>
  <c r="AF201"/>
  <c r="AD201"/>
  <c r="AA201"/>
  <c r="X200"/>
  <c r="AF207"/>
  <c r="AD207"/>
  <c r="AA207"/>
  <c r="X206"/>
  <c r="AE223"/>
  <c r="AB223"/>
  <c r="Z222"/>
  <c r="AE228"/>
  <c r="AB228"/>
  <c r="Z227"/>
  <c r="Z400"/>
  <c r="AE236"/>
  <c r="AB236"/>
  <c r="Z235"/>
  <c r="AE245"/>
  <c r="AB245"/>
  <c r="Z244"/>
  <c r="X394"/>
  <c r="AF249"/>
  <c r="AD249"/>
  <c r="AA249"/>
  <c r="X248"/>
  <c r="X344"/>
  <c r="AF259"/>
  <c r="AD259"/>
  <c r="AA259"/>
  <c r="X258"/>
  <c r="AF273"/>
  <c r="AD273"/>
  <c r="AA273"/>
  <c r="X272"/>
  <c r="AF281"/>
  <c r="AD281"/>
  <c r="AA281"/>
  <c r="X280"/>
  <c r="AF331"/>
  <c r="AD331"/>
  <c r="AA331"/>
  <c r="AD383"/>
  <c r="X382"/>
  <c r="AF383"/>
  <c r="AA383"/>
  <c r="X323"/>
  <c r="Z394"/>
  <c r="AE230"/>
  <c r="AB230"/>
  <c r="Z229"/>
  <c r="AF223"/>
  <c r="AD223"/>
  <c r="AA223"/>
  <c r="X222"/>
  <c r="AF236"/>
  <c r="AD236"/>
  <c r="AA236"/>
  <c r="X235"/>
  <c r="AE383"/>
  <c r="AB383"/>
  <c r="Z382"/>
  <c r="AF403"/>
  <c r="AD403"/>
  <c r="AA403"/>
  <c r="X300"/>
  <c r="X306"/>
  <c r="AF409"/>
  <c r="AA409"/>
  <c r="AD409"/>
  <c r="X408"/>
  <c r="Z91" l="1"/>
</calcChain>
</file>

<file path=xl/comments1.xml><?xml version="1.0" encoding="utf-8"?>
<comments xmlns="http://schemas.openxmlformats.org/spreadsheetml/2006/main">
  <authors>
    <author>hai</author>
  </authors>
  <commentList>
    <comment ref="G50" authorId="0">
      <text>
        <r>
          <rPr>
            <b/>
            <sz val="8"/>
            <color indexed="81"/>
            <rFont val="Tahoma"/>
            <family val="2"/>
          </rPr>
          <t>hai: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<sst xmlns="http://schemas.openxmlformats.org/spreadsheetml/2006/main" count="1918" uniqueCount="803">
  <si>
    <t xml:space="preserve">Sl
no </t>
  </si>
  <si>
    <t>SFM</t>
  </si>
  <si>
    <t>IV wire</t>
  </si>
  <si>
    <t>Thirumanur Union</t>
  </si>
  <si>
    <t>Thirumalapadi to Thirumalapadi SR</t>
  </si>
  <si>
    <t>6 x 3</t>
  </si>
  <si>
    <t>142 x 20</t>
  </si>
  <si>
    <t>Thirumalapadi</t>
  </si>
  <si>
    <t>100-30-86-01</t>
  </si>
  <si>
    <t>Gandhi nagar</t>
  </si>
  <si>
    <t>100-30-86-02</t>
  </si>
  <si>
    <t>Thirumalaipadi Colony</t>
  </si>
  <si>
    <t>100-30-86-03</t>
  </si>
  <si>
    <t>Aranmanaikurichi to Payalapadi</t>
  </si>
  <si>
    <t>2 x 2</t>
  </si>
  <si>
    <t xml:space="preserve">85 x 19 </t>
  </si>
  <si>
    <t>Aranmanai kurichy</t>
  </si>
  <si>
    <t>Annimangalam</t>
  </si>
  <si>
    <t>100-02-88-03</t>
  </si>
  <si>
    <t>Palayapadi</t>
  </si>
  <si>
    <t>100-02-88-02</t>
  </si>
  <si>
    <t>Keelakavattan Kurichy to Keelakavattankurichy HC</t>
  </si>
  <si>
    <t>142 x15</t>
  </si>
  <si>
    <t>Keelakavattan Kurichy</t>
  </si>
  <si>
    <t>100-10-75-01</t>
  </si>
  <si>
    <t>Kundhapuram</t>
  </si>
  <si>
    <t>100-10-75-04</t>
  </si>
  <si>
    <t>Keelakavattan Kurichy HC</t>
  </si>
  <si>
    <t>100-10-75-02</t>
  </si>
  <si>
    <t xml:space="preserve">Puthur to Vannam  </t>
  </si>
  <si>
    <t>100 x 16</t>
  </si>
  <si>
    <t>Puthur</t>
  </si>
  <si>
    <t>Ayansuthamalli</t>
  </si>
  <si>
    <t>Erakudi</t>
  </si>
  <si>
    <t>100-03-60-02</t>
  </si>
  <si>
    <t>Sathamangalam</t>
  </si>
  <si>
    <t>100-27-61-03</t>
  </si>
  <si>
    <t>Vannam</t>
  </si>
  <si>
    <t>100-27-61-02</t>
  </si>
  <si>
    <t>Keelapalur to Samathuvapuram</t>
  </si>
  <si>
    <t>11 x 5</t>
  </si>
  <si>
    <t>151 x 25</t>
  </si>
  <si>
    <t>Keelapalur</t>
  </si>
  <si>
    <t>100-11-55-01</t>
  </si>
  <si>
    <t>Keelapalur Annanagar</t>
  </si>
  <si>
    <t>100-11-55-02</t>
  </si>
  <si>
    <t>Dhidi kuppam</t>
  </si>
  <si>
    <t>100-11-55-03</t>
  </si>
  <si>
    <t>Varanavasi</t>
  </si>
  <si>
    <t>Samathuvapuram</t>
  </si>
  <si>
    <t>100-33-46-06</t>
  </si>
  <si>
    <t>Total</t>
  </si>
  <si>
    <t>Thirumanur Union  (111 Hab)</t>
  </si>
  <si>
    <t>Thirumalapadi  to Elanthankudam SR</t>
  </si>
  <si>
    <t>381 x 35</t>
  </si>
  <si>
    <t>Pudukottai</t>
  </si>
  <si>
    <t>100-25-84-01</t>
  </si>
  <si>
    <t>Kandirathertham</t>
  </si>
  <si>
    <t>100-8-87-01</t>
  </si>
  <si>
    <t>Mettu Theru</t>
  </si>
  <si>
    <t>100-8-87-02</t>
  </si>
  <si>
    <t>Pakkiyanathapuram</t>
  </si>
  <si>
    <t>100-8-87-03</t>
  </si>
  <si>
    <t>Manalmedu</t>
  </si>
  <si>
    <t>100-8-87-04</t>
  </si>
  <si>
    <t>Elanthakudam</t>
  </si>
  <si>
    <t>100-06-83-01</t>
  </si>
  <si>
    <t>Vaithiyanathapuram</t>
  </si>
  <si>
    <t>100-06-83-02</t>
  </si>
  <si>
    <t>Elanthakudam colony</t>
  </si>
  <si>
    <t>100-06-83-03</t>
  </si>
  <si>
    <t>Kamaraj Nagar</t>
  </si>
  <si>
    <t>100-06-83-04</t>
  </si>
  <si>
    <t>Kulamanickam</t>
  </si>
  <si>
    <t>100-17-85-01</t>
  </si>
  <si>
    <t>Adaikalapuram</t>
  </si>
  <si>
    <t>100-17-85-02</t>
  </si>
  <si>
    <t>Sembiyakudi</t>
  </si>
  <si>
    <t>Sembiyakudi Colony</t>
  </si>
  <si>
    <t>100-17-85-03</t>
  </si>
  <si>
    <t>Aranmanaikurichi to Annimangalam</t>
  </si>
  <si>
    <t>95 x 25</t>
  </si>
  <si>
    <t>Aranmanaikurichi</t>
  </si>
  <si>
    <t>100-02-88-01</t>
  </si>
  <si>
    <t>Palayapadi Colony</t>
  </si>
  <si>
    <t>100-02-88-04</t>
  </si>
  <si>
    <t>Manjamedu</t>
  </si>
  <si>
    <t>100-20-89-01</t>
  </si>
  <si>
    <t>Karai Pakkam</t>
  </si>
  <si>
    <t>100-20-89-02</t>
  </si>
  <si>
    <t>Keelakavattan kurichy to Karaivetti</t>
  </si>
  <si>
    <t>473 x 31</t>
  </si>
  <si>
    <t>Keelakavattan kurichy</t>
  </si>
  <si>
    <t>Thattan Chavadi H</t>
  </si>
  <si>
    <t>100-10-75-03</t>
  </si>
  <si>
    <t>Senapathy</t>
  </si>
  <si>
    <t>100-10-75-05</t>
  </si>
  <si>
    <t>Mela Kavattan Kurichy</t>
  </si>
  <si>
    <t>100-10-75-06</t>
  </si>
  <si>
    <t>Senapathy Colony</t>
  </si>
  <si>
    <t>100-10-75-07</t>
  </si>
  <si>
    <t>Mudikondan</t>
  </si>
  <si>
    <t>100-20-89-03</t>
  </si>
  <si>
    <t>Karai Vetti</t>
  </si>
  <si>
    <t>Karai vetti paredur colony</t>
  </si>
  <si>
    <t>100-09-76-01</t>
  </si>
  <si>
    <t>Paradur</t>
  </si>
  <si>
    <t>100-09-76-02</t>
  </si>
  <si>
    <t>Karai Vetti Colony</t>
  </si>
  <si>
    <t>100-09-76-03</t>
  </si>
  <si>
    <t>Venganur to Koileasanai</t>
  </si>
  <si>
    <t>191 x35</t>
  </si>
  <si>
    <t>Venganur</t>
  </si>
  <si>
    <t>Koil Esanai</t>
  </si>
  <si>
    <t>Koil Easanai</t>
  </si>
  <si>
    <t>100-14-81-02</t>
  </si>
  <si>
    <t>Vilagam     2</t>
  </si>
  <si>
    <t>100-34-04-01</t>
  </si>
  <si>
    <t>0.60 , 0.30</t>
  </si>
  <si>
    <t xml:space="preserve">Venganur to Sannavur </t>
  </si>
  <si>
    <t>260 x 24</t>
  </si>
  <si>
    <t>100-34-04-02</t>
  </si>
  <si>
    <t>Venganur Colony</t>
  </si>
  <si>
    <t>100-14-81-01</t>
  </si>
  <si>
    <t>Sannavur</t>
  </si>
  <si>
    <t>100-26-78-01</t>
  </si>
  <si>
    <t>Korathakudi</t>
  </si>
  <si>
    <t>100-26-78-02</t>
  </si>
  <si>
    <t>Angiyanur</t>
  </si>
  <si>
    <t>100-26-78-03</t>
  </si>
  <si>
    <t>Sannavur colony</t>
  </si>
  <si>
    <t>100-26-78-04</t>
  </si>
  <si>
    <t>Angiyanur Colony</t>
  </si>
  <si>
    <t>100-26-78-05</t>
  </si>
  <si>
    <t>Keelapalur to Poondi</t>
  </si>
  <si>
    <t>338 x 34</t>
  </si>
  <si>
    <t>Melapalur</t>
  </si>
  <si>
    <t>Mela Palur</t>
  </si>
  <si>
    <t>100-21-58-01</t>
  </si>
  <si>
    <t>Keelaiyur</t>
  </si>
  <si>
    <t>100-13-57-01</t>
  </si>
  <si>
    <t>Keelaiyur Colony</t>
  </si>
  <si>
    <t>100-13-57-02</t>
  </si>
  <si>
    <t>Poondi</t>
  </si>
  <si>
    <t>100-24-59-01</t>
  </si>
  <si>
    <t>0.60  - 2</t>
  </si>
  <si>
    <t>Kokkudi</t>
  </si>
  <si>
    <t>100-24-59-02</t>
  </si>
  <si>
    <t>Kanniga puram</t>
  </si>
  <si>
    <t>100-24-59-03</t>
  </si>
  <si>
    <t>Veppankuzhi</t>
  </si>
  <si>
    <t>100-24-59-04</t>
  </si>
  <si>
    <t>Kokkudi Colony</t>
  </si>
  <si>
    <t>100-24-59-05</t>
  </si>
  <si>
    <t>Vettakudi  to Ayansuthamali</t>
  </si>
  <si>
    <t>115 x 19</t>
  </si>
  <si>
    <t>IV th</t>
  </si>
  <si>
    <t>Vettakudi</t>
  </si>
  <si>
    <t>Melathankulam</t>
  </si>
  <si>
    <t>100-13-57-03</t>
  </si>
  <si>
    <t>Melathankulam colony</t>
  </si>
  <si>
    <t>100-13-57-04</t>
  </si>
  <si>
    <t>Ayan Suthamalli</t>
  </si>
  <si>
    <t>Ayan suthamalli</t>
  </si>
  <si>
    <t>100-03-60-01</t>
  </si>
  <si>
    <t>100-03-60-03</t>
  </si>
  <si>
    <t>Thirumanur Union  (9 Hab)</t>
  </si>
  <si>
    <t>Varanavasi  to  Mallur</t>
  </si>
  <si>
    <t>2 x1.5</t>
  </si>
  <si>
    <t>65 x 14</t>
  </si>
  <si>
    <t xml:space="preserve">Varanavasi </t>
  </si>
  <si>
    <t>Varanavasi   HC</t>
  </si>
  <si>
    <t>Mallur</t>
  </si>
  <si>
    <t>Mallur HC</t>
  </si>
  <si>
    <t>Varanavasi to Maravanur</t>
  </si>
  <si>
    <t>77 x 40</t>
  </si>
  <si>
    <t>Nallakapalayam</t>
  </si>
  <si>
    <t>Parpanachery</t>
  </si>
  <si>
    <t>Burma colony</t>
  </si>
  <si>
    <t xml:space="preserve">Maravanur </t>
  </si>
  <si>
    <t>Maravanur  ADC</t>
  </si>
  <si>
    <t>Poyyur</t>
  </si>
  <si>
    <t>Mettukrishnapuram</t>
  </si>
  <si>
    <t>ARIYALUR UNION</t>
  </si>
  <si>
    <t>Keelapalur to Vannarapettai (77)</t>
  </si>
  <si>
    <t>948 x 21</t>
  </si>
  <si>
    <t xml:space="preserve">Melakaruppur </t>
  </si>
  <si>
    <t>80-16-17-01</t>
  </si>
  <si>
    <t>Y</t>
  </si>
  <si>
    <t>Melakaruppur  Hc</t>
  </si>
  <si>
    <t>80-16-17-02</t>
  </si>
  <si>
    <t>Sembanthan kudi</t>
  </si>
  <si>
    <t>80-16-17-04</t>
  </si>
  <si>
    <t>N</t>
  </si>
  <si>
    <t>Karupillakattalai</t>
  </si>
  <si>
    <t>80-11-12-01</t>
  </si>
  <si>
    <t>Karupillakattalai  Kallakudi</t>
  </si>
  <si>
    <t>80-11-12-02</t>
  </si>
  <si>
    <t>Keelavanam</t>
  </si>
  <si>
    <t>80-11-12-03</t>
  </si>
  <si>
    <t>Kallakudi H.C</t>
  </si>
  <si>
    <t>80-11-12-06</t>
  </si>
  <si>
    <t>Ealeri</t>
  </si>
  <si>
    <t>80-11-12-04</t>
  </si>
  <si>
    <t>Vannarapettai</t>
  </si>
  <si>
    <t>80-11-12-05</t>
  </si>
  <si>
    <t>Sump 1 @ Pudupalayam to Siruvalur</t>
  </si>
  <si>
    <t>6 x4</t>
  </si>
  <si>
    <t>39 x 15</t>
  </si>
  <si>
    <t>Pudupalayam</t>
  </si>
  <si>
    <t>80-22-49-01</t>
  </si>
  <si>
    <t>Siruvalur</t>
  </si>
  <si>
    <t>80-27-28-01</t>
  </si>
  <si>
    <t>Siruvalur  H</t>
  </si>
  <si>
    <t>80-27-28-02</t>
  </si>
  <si>
    <t>Sump1-Pudupalayam to Mailandi kottai</t>
  </si>
  <si>
    <t>23 x15</t>
  </si>
  <si>
    <t>Reddipalayam</t>
  </si>
  <si>
    <t>Malandikottai</t>
  </si>
  <si>
    <t>80-25-50-05</t>
  </si>
  <si>
    <t>Kottakadu</t>
  </si>
  <si>
    <t>80-22-49-02</t>
  </si>
  <si>
    <t>Nerunji korai H</t>
  </si>
  <si>
    <t>80-22-49-03</t>
  </si>
  <si>
    <t>GS 1 @ Sathiyanagar   to Arungal</t>
  </si>
  <si>
    <t>8 x 4</t>
  </si>
  <si>
    <t>170 x 28</t>
  </si>
  <si>
    <t xml:space="preserve">Sathiyanagar   </t>
  </si>
  <si>
    <t>Arungal</t>
  </si>
  <si>
    <t xml:space="preserve">Arungal </t>
  </si>
  <si>
    <t>80-03-62-01</t>
  </si>
  <si>
    <t xml:space="preserve">Palayam  </t>
  </si>
  <si>
    <t>80-03-62-02</t>
  </si>
  <si>
    <t xml:space="preserve">Arjunapuram  </t>
  </si>
  <si>
    <t>80-03-62-03</t>
  </si>
  <si>
    <t xml:space="preserve">Vettaikarantheru </t>
  </si>
  <si>
    <t>80-03-62-04</t>
  </si>
  <si>
    <t>Arungal (H)</t>
  </si>
  <si>
    <t>80-03-62-07</t>
  </si>
  <si>
    <t xml:space="preserve">Arungal East &amp; Maduranallur </t>
  </si>
  <si>
    <t>80-03-62-08</t>
  </si>
  <si>
    <t xml:space="preserve">Karuvelakadu  </t>
  </si>
  <si>
    <t>80-03-62-06</t>
  </si>
  <si>
    <t>GS 1 @Sathiyanagar to Karuvedaicheri</t>
  </si>
  <si>
    <t xml:space="preserve">72 x 20 </t>
  </si>
  <si>
    <t>Karuvedacheri</t>
  </si>
  <si>
    <t>80-16-17-05</t>
  </si>
  <si>
    <t>80-03-62-05</t>
  </si>
  <si>
    <t>GS 2 @ Poyyur to Edayathankudi</t>
  </si>
  <si>
    <t>189 x 18</t>
  </si>
  <si>
    <t>Edayathan kudi</t>
  </si>
  <si>
    <t>Edayathamkudi</t>
  </si>
  <si>
    <t>80-04-53-01</t>
  </si>
  <si>
    <t xml:space="preserve">Vaippam   </t>
  </si>
  <si>
    <t>80-04-53-02</t>
  </si>
  <si>
    <t xml:space="preserve">Vaippam colony </t>
  </si>
  <si>
    <t>80-04-53-04</t>
  </si>
  <si>
    <t>80-16-17-03</t>
  </si>
  <si>
    <t>Poyyur Irular Colony</t>
  </si>
  <si>
    <t>80-16-17-06</t>
  </si>
  <si>
    <t>GS 2 @ Poyyur to Rengasamuthiram</t>
  </si>
  <si>
    <t>71 x 20</t>
  </si>
  <si>
    <t>Subbarayapuram</t>
  </si>
  <si>
    <t>Rengasamuthiram</t>
  </si>
  <si>
    <t>89-29-32-03</t>
  </si>
  <si>
    <t>Pallakrishnapuram</t>
  </si>
  <si>
    <t>89-29-32-02</t>
  </si>
  <si>
    <t>Pallakrishnapuram H</t>
  </si>
  <si>
    <t>89-29-32-05</t>
  </si>
  <si>
    <t>89-29-32-01</t>
  </si>
  <si>
    <t>Subbarayapuram H</t>
  </si>
  <si>
    <t>89-29-32-06</t>
  </si>
  <si>
    <t>Kurichinatham</t>
  </si>
  <si>
    <t>89-29-32-04</t>
  </si>
  <si>
    <t>Melakurichi</t>
  </si>
  <si>
    <t>89-29-32-07</t>
  </si>
  <si>
    <t>Sump2 -Reddipalayam to Kanchi kottai</t>
  </si>
  <si>
    <t>103 x 21</t>
  </si>
  <si>
    <t>Nagamangalam</t>
  </si>
  <si>
    <t>Kanchi kottai</t>
  </si>
  <si>
    <t>80-17-18-06</t>
  </si>
  <si>
    <t>Chandrapalayam</t>
  </si>
  <si>
    <t>80-25-50-03</t>
  </si>
  <si>
    <t>0.30 - 2</t>
  </si>
  <si>
    <t>Selathankottai</t>
  </si>
  <si>
    <t>80-25-50-09</t>
  </si>
  <si>
    <t>Muniyankurichi</t>
  </si>
  <si>
    <t>80-25-50-06</t>
  </si>
  <si>
    <t>80-25-50-07</t>
  </si>
  <si>
    <t>Kanakkan palayam</t>
  </si>
  <si>
    <t>80-17-18-04</t>
  </si>
  <si>
    <t>80-17-18-01</t>
  </si>
  <si>
    <t>Nagamangalam  H</t>
  </si>
  <si>
    <t>80-17-18-02</t>
  </si>
  <si>
    <t>Nagamangalam  South Kudisal</t>
  </si>
  <si>
    <t>80-17-18-03</t>
  </si>
  <si>
    <t>Arasukarankottai</t>
  </si>
  <si>
    <t>80-17-18-05</t>
  </si>
  <si>
    <t>Mathakoil street</t>
  </si>
  <si>
    <t>80-17-18-08</t>
  </si>
  <si>
    <t>Periyathirukonam</t>
  </si>
  <si>
    <t>80-20-52-01</t>
  </si>
  <si>
    <t>Periyathirukonam  H</t>
  </si>
  <si>
    <t>80-20-52-02</t>
  </si>
  <si>
    <t>Chettithirukonam</t>
  </si>
  <si>
    <t>80-20-52-03</t>
  </si>
  <si>
    <t>Indira nagar</t>
  </si>
  <si>
    <t>80-17-18-09</t>
  </si>
  <si>
    <t>Sump 2 @ Reddipalayam to Aranur</t>
  </si>
  <si>
    <t>59 x 18</t>
  </si>
  <si>
    <t>V.Kaikatti</t>
  </si>
  <si>
    <t>80-25-50-02</t>
  </si>
  <si>
    <t>80-25-50-01</t>
  </si>
  <si>
    <t>Naickarpalayam</t>
  </si>
  <si>
    <t>80-25-50-04</t>
  </si>
  <si>
    <t>Pulikulam</t>
  </si>
  <si>
    <t>80-25-50-08</t>
  </si>
  <si>
    <t>Velliprinjiam</t>
  </si>
  <si>
    <t>80-22-49-04</t>
  </si>
  <si>
    <t>Velliprinjiam  H</t>
  </si>
  <si>
    <t>80-22-49-05</t>
  </si>
  <si>
    <t>Aranur</t>
  </si>
  <si>
    <t>80-04-53-03</t>
  </si>
  <si>
    <t>Thelur</t>
  </si>
  <si>
    <t>80-33-40-04</t>
  </si>
  <si>
    <t>80-36-33-01</t>
  </si>
  <si>
    <t>80-36-33-02</t>
  </si>
  <si>
    <t>Kollapuram to Manakkal SR (44)</t>
  </si>
  <si>
    <t>83 x 33</t>
  </si>
  <si>
    <t>Kollapuram</t>
  </si>
  <si>
    <t>Mannakal</t>
  </si>
  <si>
    <t>80-14-08-01</t>
  </si>
  <si>
    <t>Subarayapuram</t>
  </si>
  <si>
    <t>80-14-08-02</t>
  </si>
  <si>
    <t>Govindapuram</t>
  </si>
  <si>
    <t xml:space="preserve">Govidapuram </t>
  </si>
  <si>
    <t>80-06-08-01</t>
  </si>
  <si>
    <t xml:space="preserve">Govindapuram  (H)  </t>
  </si>
  <si>
    <t>80-06-08-03</t>
  </si>
  <si>
    <t xml:space="preserve">Jayaramapuram   </t>
  </si>
  <si>
    <t>80-06-08-02</t>
  </si>
  <si>
    <t>Eruthukaranpatti</t>
  </si>
  <si>
    <t xml:space="preserve">Mahalingapuram  </t>
  </si>
  <si>
    <t>80-05-44-03</t>
  </si>
  <si>
    <t xml:space="preserve">Eruthukaranpatty  </t>
  </si>
  <si>
    <t>80-05-44-01</t>
  </si>
  <si>
    <t>Annanagar   2</t>
  </si>
  <si>
    <t>80-05-44-02</t>
  </si>
  <si>
    <t xml:space="preserve">Kollapuram  </t>
  </si>
  <si>
    <t>80-05-44-06</t>
  </si>
  <si>
    <t xml:space="preserve">Kurumbanjavadi  </t>
  </si>
  <si>
    <t>80-05-44-07</t>
  </si>
  <si>
    <t xml:space="preserve">Odaikarantheru </t>
  </si>
  <si>
    <t>80-05-44-05</t>
  </si>
  <si>
    <t>Kollapuram  to O.Koothur</t>
  </si>
  <si>
    <t>66 x 34</t>
  </si>
  <si>
    <t xml:space="preserve">Aminabath   </t>
  </si>
  <si>
    <t>80-05-44-04</t>
  </si>
  <si>
    <t xml:space="preserve">Aminabath  North  </t>
  </si>
  <si>
    <t>80-05-44-08</t>
  </si>
  <si>
    <t>Nallampathai</t>
  </si>
  <si>
    <t>80-14-08-03</t>
  </si>
  <si>
    <t>Ottakoil</t>
  </si>
  <si>
    <t>Krishnapuram</t>
  </si>
  <si>
    <t>80-18-19-04</t>
  </si>
  <si>
    <t>O.Koothur</t>
  </si>
  <si>
    <t>80-18-19-03</t>
  </si>
  <si>
    <t>O.Koothur  Hc</t>
  </si>
  <si>
    <t>80-18-19-07</t>
  </si>
  <si>
    <t>Thamaraikulam</t>
  </si>
  <si>
    <t>80-31-33-01</t>
  </si>
  <si>
    <t>Srinivasapuram</t>
  </si>
  <si>
    <t>Mettukudisai</t>
  </si>
  <si>
    <t>80-28-34-02</t>
  </si>
  <si>
    <t>Venkataramapuram</t>
  </si>
  <si>
    <t>80-31-33-02</t>
  </si>
  <si>
    <t>Venkataramana puram</t>
  </si>
  <si>
    <t>80-31-33-03</t>
  </si>
  <si>
    <t>Kollapuram to Srinivasapuram SR and V.K.Puram sump</t>
  </si>
  <si>
    <t>205 x 17</t>
  </si>
  <si>
    <t>80-28-34-01</t>
  </si>
  <si>
    <t>Usenabath</t>
  </si>
  <si>
    <t>80-34-34-01</t>
  </si>
  <si>
    <t>Usenabath  North</t>
  </si>
  <si>
    <t>80-34-34-04</t>
  </si>
  <si>
    <t>Walajanagaram</t>
  </si>
  <si>
    <t>Eye Hospital Street</t>
  </si>
  <si>
    <t>80-35-36-06</t>
  </si>
  <si>
    <t>Ravuthampatti</t>
  </si>
  <si>
    <t>80-35-36-02</t>
  </si>
  <si>
    <t>Kairlabath</t>
  </si>
  <si>
    <t>Kairlabath - 2</t>
  </si>
  <si>
    <t>80-13-14-01</t>
  </si>
  <si>
    <t>Kairlabath  H</t>
  </si>
  <si>
    <t>80-13-14-03</t>
  </si>
  <si>
    <t>Venkatakrishnapuram</t>
  </si>
  <si>
    <t>Koneriraya puram</t>
  </si>
  <si>
    <t xml:space="preserve">Kallankurichy    </t>
  </si>
  <si>
    <t>80-10-10-01</t>
  </si>
  <si>
    <t xml:space="preserve">Kallankurichy  (HC)   </t>
  </si>
  <si>
    <t>80-10-10-02</t>
  </si>
  <si>
    <t xml:space="preserve">Usenabath New Colony </t>
  </si>
  <si>
    <t>80-34-34-02</t>
  </si>
  <si>
    <t>Indra nagar</t>
  </si>
  <si>
    <t>80-35-36-05</t>
  </si>
  <si>
    <t>Venkatakrishnapuram to Minnagar</t>
  </si>
  <si>
    <t>154 x 15</t>
  </si>
  <si>
    <t>V.K.Puram</t>
  </si>
  <si>
    <t>Mandaiyan kudisal</t>
  </si>
  <si>
    <t>80-13-14-02</t>
  </si>
  <si>
    <t>Hasthinapuram</t>
  </si>
  <si>
    <t xml:space="preserve">Hasthinapuram   </t>
  </si>
  <si>
    <t>80-07-36-01</t>
  </si>
  <si>
    <t xml:space="preserve">Hasthinapuram  (H )   </t>
  </si>
  <si>
    <t>80-07-36-02</t>
  </si>
  <si>
    <t>V.K Puram</t>
  </si>
  <si>
    <t>Thavuthaikulam</t>
  </si>
  <si>
    <t>Ammakulam</t>
  </si>
  <si>
    <t>80-32-46-02</t>
  </si>
  <si>
    <t>Mettuthavuthai kulam</t>
  </si>
  <si>
    <t>80-32-46-03</t>
  </si>
  <si>
    <t>80-35-36-01</t>
  </si>
  <si>
    <t>Min nagar</t>
  </si>
  <si>
    <t>80-35-36-03</t>
  </si>
  <si>
    <t>Thenmanam Hc</t>
  </si>
  <si>
    <t>80-35-36-04</t>
  </si>
  <si>
    <t>Hasthinapuram North</t>
  </si>
  <si>
    <t>80-07-36-03</t>
  </si>
  <si>
    <t>Rajiv Nagar Housing unit</t>
  </si>
  <si>
    <t>80-35-45-07</t>
  </si>
  <si>
    <t>0.60 SR 12 m</t>
  </si>
  <si>
    <t>6 x3</t>
  </si>
  <si>
    <t>Sendurai</t>
  </si>
  <si>
    <t>0.30 SP</t>
  </si>
  <si>
    <t>Maruvathur</t>
  </si>
  <si>
    <t>Thungapuram</t>
  </si>
  <si>
    <t>Vashistapuram</t>
  </si>
  <si>
    <t>Keelaperambalur</t>
  </si>
  <si>
    <t>Veppur Union</t>
  </si>
  <si>
    <t>Periyavenmani sump to Kothavasal</t>
  </si>
  <si>
    <t>8 x4</t>
  </si>
  <si>
    <t>189 x 23</t>
  </si>
  <si>
    <t>Periyavenmani</t>
  </si>
  <si>
    <t>Periya venmani</t>
  </si>
  <si>
    <t>Periyavenmani  ADC</t>
  </si>
  <si>
    <t>Chinna venmani</t>
  </si>
  <si>
    <t>Kothavasal</t>
  </si>
  <si>
    <t>Kothavasal ADC</t>
  </si>
  <si>
    <t>Periyavenmani sump to C.Ckudi</t>
  </si>
  <si>
    <t>290 x 14</t>
  </si>
  <si>
    <t>Kolapadi</t>
  </si>
  <si>
    <t>Kolapadi  AD Colony</t>
  </si>
  <si>
    <t>Kadur</t>
  </si>
  <si>
    <t>Nallarikkai</t>
  </si>
  <si>
    <t>Nallarikkai  ADC</t>
  </si>
  <si>
    <t>Pudukudisal</t>
  </si>
  <si>
    <t>Puduvetta kudi</t>
  </si>
  <si>
    <t>Puduvettakudi pudur</t>
  </si>
  <si>
    <t>Thuruji padi</t>
  </si>
  <si>
    <t>Chippan kudi iruppu</t>
  </si>
  <si>
    <t>Puduvettakudi  to Puduvetta kudi  SR</t>
  </si>
  <si>
    <t>228 x 15</t>
  </si>
  <si>
    <t>Puduvettakudi</t>
  </si>
  <si>
    <t>Puduvettakudi  ADC</t>
  </si>
  <si>
    <t>Puduvetta kudi irular colony</t>
  </si>
  <si>
    <t>Puduvettakudi Kalaignar nagar</t>
  </si>
  <si>
    <t>Kadur ADC</t>
  </si>
  <si>
    <t>Koilpalayam sump to Koilpalayam SR</t>
  </si>
  <si>
    <t>297 x 18</t>
  </si>
  <si>
    <t>Koilpalayam</t>
  </si>
  <si>
    <t>Kovilpalayam</t>
  </si>
  <si>
    <t>Thungapuram ADC - 2</t>
  </si>
  <si>
    <t>Kovilpalayam ADC</t>
  </si>
  <si>
    <t>Karaipadi sump to Karai padi SR</t>
  </si>
  <si>
    <t>29 x 11</t>
  </si>
  <si>
    <t>Karaipadi</t>
  </si>
  <si>
    <t>Olaipadi</t>
  </si>
  <si>
    <t>Vayalapadi sump to Govinda raja pattinam SR</t>
  </si>
  <si>
    <t>248 x 30</t>
  </si>
  <si>
    <t>Vayalapadi</t>
  </si>
  <si>
    <t>Vayalapadi - 2</t>
  </si>
  <si>
    <t>V.Keeranur</t>
  </si>
  <si>
    <t>Veeramanallur</t>
  </si>
  <si>
    <t>Veeramanallur ADC</t>
  </si>
  <si>
    <t>Govindarajapattinam</t>
  </si>
  <si>
    <t>Vayalur sump to Kai perambalur SR</t>
  </si>
  <si>
    <t>320 x17</t>
  </si>
  <si>
    <t>Vayalur</t>
  </si>
  <si>
    <t>Adudurai/ Agaram sigoor</t>
  </si>
  <si>
    <t>Vayalur AD colony</t>
  </si>
  <si>
    <t>Karuppattan kurichi</t>
  </si>
  <si>
    <t>Keelaperambalur ADC</t>
  </si>
  <si>
    <t>Kilimathur</t>
  </si>
  <si>
    <t>Kaiperambalur</t>
  </si>
  <si>
    <t>Kaiperambalur main Road</t>
  </si>
  <si>
    <t>Veppur sump to Olaipadi SR</t>
  </si>
  <si>
    <t>317 x 23</t>
  </si>
  <si>
    <t>Veppur</t>
  </si>
  <si>
    <t>Veppur AD colony</t>
  </si>
  <si>
    <t>Kallai</t>
  </si>
  <si>
    <t>Kallai ADC</t>
  </si>
  <si>
    <t>Veppur - part</t>
  </si>
  <si>
    <t>Veppur sump to Kallampudur SR</t>
  </si>
  <si>
    <t xml:space="preserve">8 x 4 </t>
  </si>
  <si>
    <t>281 x 45</t>
  </si>
  <si>
    <t>Paravai</t>
  </si>
  <si>
    <t>Paravai East ADC</t>
  </si>
  <si>
    <t>Chinna paravai</t>
  </si>
  <si>
    <t>Kallampudur</t>
  </si>
  <si>
    <t>Kallampudur ADC</t>
  </si>
  <si>
    <t>Andikurumbalur</t>
  </si>
  <si>
    <t>Nannai sump to Sathanatham SR</t>
  </si>
  <si>
    <t>143 x20</t>
  </si>
  <si>
    <t>Nannai</t>
  </si>
  <si>
    <t>Nannai  AD Colony</t>
  </si>
  <si>
    <t>Sathanatham</t>
  </si>
  <si>
    <t>Palayarasamangalam sump to Vadakalur ADC</t>
  </si>
  <si>
    <t>303 x 24</t>
  </si>
  <si>
    <t>Palayarasamangalam</t>
  </si>
  <si>
    <t>Vadakalur</t>
  </si>
  <si>
    <t>Vadakalur ADC</t>
  </si>
  <si>
    <t>Kathalai  medu</t>
  </si>
  <si>
    <t>Agrharam</t>
  </si>
  <si>
    <t>Kilimathur ADC</t>
  </si>
  <si>
    <t>Kilimathur Kudi kadu</t>
  </si>
  <si>
    <t>Athiyur</t>
  </si>
  <si>
    <t>Athiyur Kudi kadu</t>
  </si>
  <si>
    <t>Ogalur sump to Athiyur ADC</t>
  </si>
  <si>
    <t>399 x 20</t>
  </si>
  <si>
    <t>Ogalur</t>
  </si>
  <si>
    <t>Athiyur ADC</t>
  </si>
  <si>
    <t>Pudupettai kudi kadu</t>
  </si>
  <si>
    <t>Pudupettai Kudikadu ADC</t>
  </si>
  <si>
    <t>Adudurai</t>
  </si>
  <si>
    <t>Agaram Seegur</t>
  </si>
  <si>
    <t>Agaram Seegur Colony</t>
  </si>
  <si>
    <t>Thittakudi Border</t>
  </si>
  <si>
    <t>Reddikudi kadu</t>
  </si>
  <si>
    <t>Melekalingarayanallur</t>
  </si>
  <si>
    <t>Ogalur sump to Pennakonam sump</t>
  </si>
  <si>
    <t>762 x 32</t>
  </si>
  <si>
    <t>Kalanivasal</t>
  </si>
  <si>
    <t>Anna nagar</t>
  </si>
  <si>
    <t>Kalanivasal ADC</t>
  </si>
  <si>
    <t>Pennakonam</t>
  </si>
  <si>
    <t>Pennakonam Main Road</t>
  </si>
  <si>
    <t>Keelakudi kadu</t>
  </si>
  <si>
    <t>Melamathur  to Lashmipuram sump</t>
  </si>
  <si>
    <t>1295 x 48</t>
  </si>
  <si>
    <t>Melamathur  P</t>
  </si>
  <si>
    <t>Asoor</t>
  </si>
  <si>
    <t>Asoor  Colony</t>
  </si>
  <si>
    <t>Melamathur P</t>
  </si>
  <si>
    <t>Othiyam</t>
  </si>
  <si>
    <t>Othiyam - 2</t>
  </si>
  <si>
    <t>Othiyam  HC - 2</t>
  </si>
  <si>
    <t>Melamathur to Periyammapalayam</t>
  </si>
  <si>
    <t>123 x 32</t>
  </si>
  <si>
    <t xml:space="preserve">Melamathur </t>
  </si>
  <si>
    <t>Periamma palayam</t>
  </si>
  <si>
    <t>Periamma palayam - 2</t>
  </si>
  <si>
    <t>Karambiyam - 2</t>
  </si>
  <si>
    <t>Kambiyam  ADC</t>
  </si>
  <si>
    <t xml:space="preserve">Melamathur  </t>
  </si>
  <si>
    <t>Moongilpadi</t>
  </si>
  <si>
    <t>Moongilpadi  ADC</t>
  </si>
  <si>
    <t>Melamathur (Alathur)</t>
  </si>
  <si>
    <t>Melamathur</t>
  </si>
  <si>
    <t>Melamathur Adc</t>
  </si>
  <si>
    <t>Thanganagaram</t>
  </si>
  <si>
    <t>Kunnam sump to Kunnam SR</t>
  </si>
  <si>
    <t>352 x 17</t>
  </si>
  <si>
    <t>24 hrs</t>
  </si>
  <si>
    <t>Kunnam</t>
  </si>
  <si>
    <t>Kunnam  ADC</t>
  </si>
  <si>
    <t>Andur</t>
  </si>
  <si>
    <t>Andur - 2</t>
  </si>
  <si>
    <t>Andur AD colony - 2</t>
  </si>
  <si>
    <t>Killiyur</t>
  </si>
  <si>
    <t>Varagur</t>
  </si>
  <si>
    <t>Varagur - 2</t>
  </si>
  <si>
    <t>Varagur   ADC</t>
  </si>
  <si>
    <t>Lakshmi puram sump to Perali SR</t>
  </si>
  <si>
    <t>6 X 3</t>
  </si>
  <si>
    <t>270 X 24</t>
  </si>
  <si>
    <t>Lakshmi puram</t>
  </si>
  <si>
    <t>Lakshmipuram</t>
  </si>
  <si>
    <t>Perali</t>
  </si>
  <si>
    <t>Perali main Road</t>
  </si>
  <si>
    <t>Maruvathur  ADC</t>
  </si>
  <si>
    <t>Pannangur - 2</t>
  </si>
  <si>
    <t>Lakshmi puram sump to Peelvadi SR</t>
  </si>
  <si>
    <t>210 x 24</t>
  </si>
  <si>
    <t>Sithali</t>
  </si>
  <si>
    <t>Sithali - 2</t>
  </si>
  <si>
    <t>Peelvadi</t>
  </si>
  <si>
    <t>Peelvadi ADC</t>
  </si>
  <si>
    <t>Sithali new colony</t>
  </si>
  <si>
    <t>Elumur</t>
  </si>
  <si>
    <t>Elumur  ADC</t>
  </si>
  <si>
    <t>Elumur sump to Ayeekudi SR</t>
  </si>
  <si>
    <t>275 x 24</t>
  </si>
  <si>
    <t>Ayeekudi</t>
  </si>
  <si>
    <t>Elumur sump to Keelapuliyur SR</t>
  </si>
  <si>
    <t>404 x 50</t>
  </si>
  <si>
    <t>Keelapuliyur</t>
  </si>
  <si>
    <t>Keelapuliyur ADC</t>
  </si>
  <si>
    <t>Keelapuliyur Pudur - 2</t>
  </si>
  <si>
    <t>Keelapuliyur Ceylon Col</t>
  </si>
  <si>
    <t>Sirukudal</t>
  </si>
  <si>
    <t>Sirukudal ADC</t>
  </si>
  <si>
    <t>S.Kudikadu</t>
  </si>
  <si>
    <t>Malavarayanallur to Vaithiyanathapuram SR</t>
  </si>
  <si>
    <t>207 x 30</t>
  </si>
  <si>
    <t>Malavarayanallur</t>
  </si>
  <si>
    <t>Karugudi</t>
  </si>
  <si>
    <t>Karugudi  ADC</t>
  </si>
  <si>
    <t>Murugan kudi</t>
  </si>
  <si>
    <t>Perumathur</t>
  </si>
  <si>
    <t>Perumathur Kudikadu</t>
  </si>
  <si>
    <t>Murugan kudi  to Perumathur ADC</t>
  </si>
  <si>
    <t>177 x 30</t>
  </si>
  <si>
    <t>Perumathur  ADC</t>
  </si>
  <si>
    <t>Kiliyur</t>
  </si>
  <si>
    <t>Nallur</t>
  </si>
  <si>
    <t>Millaganatham</t>
  </si>
  <si>
    <t>Murugan kudi  to Namaiyur ADC</t>
  </si>
  <si>
    <t>233 x 32</t>
  </si>
  <si>
    <t>Murugan kudi - 2</t>
  </si>
  <si>
    <t>Ponnagaram</t>
  </si>
  <si>
    <t>Namayur</t>
  </si>
  <si>
    <t>Namaiyur ADC</t>
  </si>
  <si>
    <t>Namaiyur Narikuravar colony</t>
  </si>
  <si>
    <t>Alathur Union  ( 111 Hab)</t>
  </si>
  <si>
    <t xml:space="preserve">Z.Athur to Rasulabath </t>
  </si>
  <si>
    <t>311 x 27</t>
  </si>
  <si>
    <t>Z.Athur</t>
  </si>
  <si>
    <t xml:space="preserve"> Z.Athur</t>
  </si>
  <si>
    <t>Z.Athur Adcoloney</t>
  </si>
  <si>
    <t>Palam Badi</t>
  </si>
  <si>
    <t xml:space="preserve"> Ramalinga Puram</t>
  </si>
  <si>
    <t>Ramalinga Puram</t>
  </si>
  <si>
    <t>Ramalingapuram  ADC</t>
  </si>
  <si>
    <t>Rusalla Bath</t>
  </si>
  <si>
    <t xml:space="preserve">Rasula bath to Sillakudi </t>
  </si>
  <si>
    <t>1.5x1.5</t>
  </si>
  <si>
    <t>66 x 40</t>
  </si>
  <si>
    <t>Rasula bath</t>
  </si>
  <si>
    <t xml:space="preserve"> Silla Kudi</t>
  </si>
  <si>
    <t>Silla Kudi</t>
  </si>
  <si>
    <t>Silla Kudi Ad Coloney</t>
  </si>
  <si>
    <t>Methal</t>
  </si>
  <si>
    <t>Methal  ADC</t>
  </si>
  <si>
    <t>Karai Padi</t>
  </si>
  <si>
    <t>Rasulabath to Gudalur sump</t>
  </si>
  <si>
    <t>347 x 33</t>
  </si>
  <si>
    <t xml:space="preserve"> Arunagiri Mangalam</t>
  </si>
  <si>
    <t>Arunagiri Mangalam</t>
  </si>
  <si>
    <t>Arunagiri Mangalam ADC</t>
  </si>
  <si>
    <t>Makkai Kulam</t>
  </si>
  <si>
    <t>Gudalur sump to Sathanur</t>
  </si>
  <si>
    <t>337 x 25</t>
  </si>
  <si>
    <t xml:space="preserve"> Gudalur</t>
  </si>
  <si>
    <t xml:space="preserve"> Thimmur</t>
  </si>
  <si>
    <t>Thimmur</t>
  </si>
  <si>
    <t>Thimmur Ad Colony</t>
  </si>
  <si>
    <t xml:space="preserve"> Kulathur</t>
  </si>
  <si>
    <t>Kulathur</t>
  </si>
  <si>
    <t>Kulathur Ad Colony</t>
  </si>
  <si>
    <t>Gudalur</t>
  </si>
  <si>
    <t>Gudalur Ad Colony</t>
  </si>
  <si>
    <t>Iluppai Kudi</t>
  </si>
  <si>
    <t>Sathanur to Kurumbapalayam</t>
  </si>
  <si>
    <t>49 x 29</t>
  </si>
  <si>
    <t>Sathanur</t>
  </si>
  <si>
    <t>Kottarai</t>
  </si>
  <si>
    <t>Kottarai  ADC</t>
  </si>
  <si>
    <t>Kurumbapalayam</t>
  </si>
  <si>
    <t>Kurumbapalayam ADC</t>
  </si>
  <si>
    <t>Sathanur to Southmadevi</t>
  </si>
  <si>
    <t>126 x 34</t>
  </si>
  <si>
    <t>Sathanur Adc</t>
  </si>
  <si>
    <t>Sathanur Kudi Kadu</t>
  </si>
  <si>
    <t>Siruganbur</t>
  </si>
  <si>
    <t>Nathakadu</t>
  </si>
  <si>
    <t>Therkku Ma Devi</t>
  </si>
  <si>
    <t>Southmadevi to Varagupadi</t>
  </si>
  <si>
    <t>65 x 35</t>
  </si>
  <si>
    <t xml:space="preserve">Southmadevi </t>
  </si>
  <si>
    <t>Siruganpur</t>
  </si>
  <si>
    <t>Siruganpur Adcoloney</t>
  </si>
  <si>
    <t xml:space="preserve"> Varagu Padi</t>
  </si>
  <si>
    <t>Varagu Padi</t>
  </si>
  <si>
    <t>Varagupadi Ad Colony</t>
  </si>
  <si>
    <t>Melamathur to Allinagaram</t>
  </si>
  <si>
    <t>98 x 22</t>
  </si>
  <si>
    <t>Keelamathur</t>
  </si>
  <si>
    <t>Alagiripalayam</t>
  </si>
  <si>
    <t>Alagiripalayam west</t>
  </si>
  <si>
    <t>-</t>
  </si>
  <si>
    <t>Seetharampuram</t>
  </si>
  <si>
    <t>Seetharampuram  east</t>
  </si>
  <si>
    <t>Sadaikanpatti</t>
  </si>
  <si>
    <t>Sadaikanpatti West</t>
  </si>
  <si>
    <t>Mangalam</t>
  </si>
  <si>
    <t>Mangalam Ad Colony</t>
  </si>
  <si>
    <t>Varisaipatti</t>
  </si>
  <si>
    <t>Maruthaiyankoil</t>
  </si>
  <si>
    <t>Allinagaram</t>
  </si>
  <si>
    <t>Thondapadi</t>
  </si>
  <si>
    <t>Koothur</t>
  </si>
  <si>
    <t>Kurinjipadi</t>
  </si>
  <si>
    <t>Melamathur to Madurakudi kadu</t>
  </si>
  <si>
    <t>176 x 28</t>
  </si>
  <si>
    <t xml:space="preserve">Elanthankuzhi </t>
  </si>
  <si>
    <t>Elanthankuzhy</t>
  </si>
  <si>
    <t>Elanthakuzhi ADC</t>
  </si>
  <si>
    <t>Seeranatham</t>
  </si>
  <si>
    <t>Adanur</t>
  </si>
  <si>
    <t>Adhanur</t>
  </si>
  <si>
    <t>Adhanur ADC</t>
  </si>
  <si>
    <t>Madurakudi kadu to Madurakudi kadu</t>
  </si>
  <si>
    <t>12 x 17</t>
  </si>
  <si>
    <t>Madurakudi kadu</t>
  </si>
  <si>
    <t>Madura Kudu Kadu</t>
  </si>
  <si>
    <t>Madurakudi kadu to Peraiyur</t>
  </si>
  <si>
    <t>204 x 9</t>
  </si>
  <si>
    <t xml:space="preserve">Pilimisai </t>
  </si>
  <si>
    <t>Pilimisai</t>
  </si>
  <si>
    <t>Pilimisai ADC</t>
  </si>
  <si>
    <t>Koothur ADC</t>
  </si>
  <si>
    <t>ABSTRACT</t>
  </si>
  <si>
    <t>Name of Union</t>
  </si>
  <si>
    <t>LPCD</t>
  </si>
  <si>
    <t>Name  of CWSS</t>
  </si>
  <si>
    <t>Requirement Inter in MLD</t>
  </si>
  <si>
    <t>Stand Post</t>
  </si>
  <si>
    <t>Ariyalur District</t>
  </si>
  <si>
    <t xml:space="preserve">Thirumanur </t>
  </si>
  <si>
    <t>525+111+9</t>
  </si>
  <si>
    <t>15+45+9</t>
  </si>
  <si>
    <t>Ariyalur</t>
  </si>
  <si>
    <t>Total  ( A )</t>
  </si>
  <si>
    <t>Perambalur District</t>
  </si>
  <si>
    <t>Alathur</t>
  </si>
  <si>
    <t>525+111</t>
  </si>
  <si>
    <t>3+66</t>
  </si>
  <si>
    <t>Total  ( B )</t>
  </si>
  <si>
    <t>Grand Total  (A+B)</t>
  </si>
  <si>
    <t>THIRUMANUR UNION</t>
  </si>
  <si>
    <t>VEPPUR UNION</t>
  </si>
  <si>
    <t>ALATHUR UNION</t>
  </si>
  <si>
    <t>SENDURAI UNION</t>
  </si>
  <si>
    <t>TOTAL  I</t>
  </si>
  <si>
    <t xml:space="preserve">THIRUMANUR UNION BULK </t>
  </si>
  <si>
    <t xml:space="preserve">ALATHUR UNION BULK </t>
  </si>
  <si>
    <t>TOTAL II</t>
  </si>
  <si>
    <t>TOTAL</t>
  </si>
  <si>
    <t>A</t>
  </si>
  <si>
    <t>B</t>
  </si>
  <si>
    <t>Total No  Habitations</t>
  </si>
  <si>
    <t>Total No  Of Sumps</t>
  </si>
  <si>
    <t>Population</t>
  </si>
  <si>
    <t>10 to 30</t>
  </si>
  <si>
    <t>15 to 40</t>
  </si>
  <si>
    <t>5. Others</t>
  </si>
  <si>
    <t>ACTUAL SUPPLY</t>
  </si>
  <si>
    <t>Actual supply</t>
  </si>
  <si>
    <t>SUFFICIENT SUPPLY</t>
  </si>
  <si>
    <t>SUFICIENT SUPPLY</t>
  </si>
  <si>
    <t>4. Power failure</t>
  </si>
  <si>
    <t>EB POWER FAILURE</t>
  </si>
  <si>
    <t>EB Voltage Fluctuations at Booster AND Headworks</t>
  </si>
  <si>
    <t>EB Voltage Fluctuations at Headworks and Booster</t>
  </si>
  <si>
    <t>EB VOLTAGE FLUCTUATIONS AT BOOSTER</t>
  </si>
  <si>
    <t>EB UNSCHEDULED POWER FAILURE</t>
  </si>
  <si>
    <t>EB unscheduled power failure</t>
  </si>
  <si>
    <t>EB POWER FAILURE DUE TO HEAVY RAIN</t>
  </si>
  <si>
    <t>EB unscheduled frequent power failure due to NIVAR cyclone wind And rain and rectified then and there.</t>
  </si>
  <si>
    <t>EB unscheduled Powercut at Headworks and Booster</t>
  </si>
  <si>
    <t>EB VOLTAGE FLUCTUATIONS AT T-PALUR BOOSTER</t>
  </si>
  <si>
    <t>EB power failure</t>
  </si>
  <si>
    <t>PUMPOSET EFFICIENCY REDUCED</t>
  </si>
  <si>
    <t>Pumpset efficiency reduced</t>
  </si>
  <si>
    <t>PUMPSET EFFICIENCY REDUCED</t>
  </si>
  <si>
    <t>Sufficient supply</t>
  </si>
  <si>
    <t>3. Pumpset repair</t>
  </si>
  <si>
    <t>60 HP STANDBYE PUMPSET FIXING WORKS ARE COMPLETED</t>
  </si>
  <si>
    <t>40 HP standbys pumpset works are complted</t>
  </si>
  <si>
    <t>40 HP STANDBYE PUMPSET WORKS ARE COMPLETED</t>
  </si>
  <si>
    <t>Sufficient Supply</t>
  </si>
  <si>
    <t>1.Pipe -Leak/burst</t>
  </si>
  <si>
    <t>300MM AC PIPE LEAK WOK ATTENDED</t>
  </si>
  <si>
    <t>SU MPS</t>
  </si>
  <si>
    <t xml:space="preserve">Block </t>
  </si>
  <si>
    <t>Panchayat</t>
  </si>
  <si>
    <t>Habitation</t>
  </si>
  <si>
    <t>Designed Quantity in KLD</t>
  </si>
  <si>
    <t xml:space="preserve">Intial    Reach </t>
  </si>
  <si>
    <t xml:space="preserve">Middle  Reach </t>
  </si>
  <si>
    <t>TAIL   END  Reach</t>
  </si>
  <si>
    <t>CWSS TO  645  Habitations  in  Thirumanur, Ariyalur,, Veppur and Alathur Union in Ariyalur and Perambalur  Districts.</t>
  </si>
  <si>
    <t>Sl.No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</si>
</sst>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3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</font>
    <font>
      <b/>
      <u/>
      <sz val="10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000000"/>
      <name val="Times New Roman"/>
      <family val="1"/>
    </font>
    <font>
      <sz val="12"/>
      <color rgb="FF000000"/>
      <name val="Times New Roman"/>
      <family val="1"/>
    </font>
    <font>
      <sz val="12"/>
      <name val="Arial"/>
      <family val="2"/>
    </font>
    <font>
      <sz val="14"/>
      <color rgb="FF000000"/>
      <name val="Times New Roman"/>
      <family val="1"/>
    </font>
    <font>
      <sz val="10"/>
      <name val="Arial"/>
    </font>
    <font>
      <sz val="10"/>
      <color rgb="FF002060"/>
      <name val="Arial"/>
      <family val="2"/>
    </font>
    <font>
      <b/>
      <sz val="10"/>
      <color rgb="FF002060"/>
      <name val="Times New Roman"/>
      <family val="1"/>
    </font>
    <font>
      <sz val="10"/>
      <color rgb="FF002060"/>
      <name val="Times New Roman"/>
      <family val="1"/>
    </font>
    <font>
      <sz val="14"/>
      <name val="Tahoma"/>
      <family val="2"/>
    </font>
    <font>
      <sz val="20"/>
      <name val="Times New Roman"/>
      <family val="1"/>
    </font>
    <font>
      <sz val="13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18"/>
      <name val="Times New Roman"/>
      <family val="1"/>
    </font>
    <font>
      <b/>
      <sz val="18"/>
      <name val="Times New Roman"/>
      <family val="1"/>
    </font>
    <font>
      <b/>
      <i/>
      <sz val="10"/>
      <name val="Times New Roman"/>
      <family val="1"/>
    </font>
    <font>
      <b/>
      <u/>
      <sz val="1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FFF"/>
        <bgColor indexed="64"/>
      </patternFill>
    </fill>
    <fill>
      <patternFill patternType="solid">
        <fgColor rgb="FF8EC2F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4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rgb="FF6589C3"/>
      </left>
      <right style="thin">
        <color rgb="FF6589C3"/>
      </right>
      <top style="thin">
        <color rgb="FF6589C3"/>
      </top>
      <bottom style="thin">
        <color rgb="FF6589C3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0" fontId="11" fillId="0" borderId="0"/>
    <xf numFmtId="164" fontId="18" fillId="0" borderId="0" applyFont="0" applyFill="0" applyBorder="0" applyAlignment="0" applyProtection="0"/>
    <xf numFmtId="0" fontId="1" fillId="0" borderId="0"/>
  </cellStyleXfs>
  <cellXfs count="21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4" xfId="0" applyFont="1" applyBorder="1" applyAlignment="1">
      <alignment horizontal="center"/>
    </xf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center" wrapText="1"/>
    </xf>
    <xf numFmtId="0" fontId="7" fillId="0" borderId="5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0" xfId="0" applyFont="1" applyBorder="1" applyAlignment="1"/>
    <xf numFmtId="0" fontId="3" fillId="0" borderId="0" xfId="0" applyFont="1" applyBorder="1" applyAlignment="1"/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0" fontId="7" fillId="0" borderId="8" xfId="0" applyFont="1" applyBorder="1" applyAlignment="1">
      <alignment horizontal="left" wrapText="1"/>
    </xf>
    <xf numFmtId="0" fontId="7" fillId="0" borderId="8" xfId="0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/>
    </xf>
    <xf numFmtId="1" fontId="7" fillId="0" borderId="8" xfId="0" applyNumberFormat="1" applyFont="1" applyBorder="1" applyAlignment="1">
      <alignment horizontal="center"/>
    </xf>
    <xf numFmtId="1" fontId="7" fillId="0" borderId="9" xfId="0" applyNumberFormat="1" applyFont="1" applyBorder="1" applyAlignment="1">
      <alignment horizontal="center"/>
    </xf>
    <xf numFmtId="0" fontId="3" fillId="0" borderId="7" xfId="0" applyFont="1" applyFill="1" applyBorder="1" applyAlignment="1">
      <alignment horizontal="center" wrapText="1"/>
    </xf>
    <xf numFmtId="0" fontId="3" fillId="0" borderId="8" xfId="0" applyFont="1" applyBorder="1" applyAlignment="1"/>
    <xf numFmtId="0" fontId="3" fillId="0" borderId="8" xfId="0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1" fontId="3" fillId="0" borderId="8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Border="1" applyAlignment="1">
      <alignment horizontal="left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Border="1" applyAlignment="1"/>
    <xf numFmtId="2" fontId="7" fillId="0" borderId="8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10" xfId="0" applyFont="1" applyBorder="1" applyAlignment="1">
      <alignment horizontal="left"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/>
    <xf numFmtId="2" fontId="3" fillId="0" borderId="10" xfId="0" applyNumberFormat="1" applyFont="1" applyBorder="1" applyAlignment="1">
      <alignment horizontal="center" wrapText="1"/>
    </xf>
    <xf numFmtId="1" fontId="3" fillId="0" borderId="10" xfId="0" applyNumberFormat="1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6" fillId="0" borderId="13" xfId="0" applyFont="1" applyBorder="1" applyAlignment="1"/>
    <xf numFmtId="0" fontId="3" fillId="0" borderId="13" xfId="0" applyFont="1" applyBorder="1" applyAlignment="1">
      <alignment horizontal="center"/>
    </xf>
    <xf numFmtId="0" fontId="7" fillId="2" borderId="13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center" wrapText="1"/>
    </xf>
    <xf numFmtId="2" fontId="3" fillId="2" borderId="13" xfId="0" applyNumberFormat="1" applyFont="1" applyFill="1" applyBorder="1" applyAlignment="1">
      <alignment horizontal="center" wrapText="1"/>
    </xf>
    <xf numFmtId="0" fontId="3" fillId="0" borderId="14" xfId="0" applyFont="1" applyBorder="1" applyAlignment="1">
      <alignment horizontal="center"/>
    </xf>
    <xf numFmtId="0" fontId="7" fillId="2" borderId="8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2" fontId="3" fillId="2" borderId="8" xfId="0" applyNumberFormat="1" applyFont="1" applyFill="1" applyBorder="1" applyAlignment="1">
      <alignment horizontal="center" wrapText="1"/>
    </xf>
    <xf numFmtId="0" fontId="7" fillId="0" borderId="12" xfId="0" applyFont="1" applyBorder="1" applyAlignment="1">
      <alignment horizontal="right"/>
    </xf>
    <xf numFmtId="0" fontId="3" fillId="0" borderId="12" xfId="0" applyFont="1" applyBorder="1" applyAlignment="1">
      <alignment horizontal="center" wrapText="1"/>
    </xf>
    <xf numFmtId="0" fontId="6" fillId="0" borderId="13" xfId="0" applyFont="1" applyBorder="1" applyAlignment="1">
      <alignment horizontal="left" wrapText="1"/>
    </xf>
    <xf numFmtId="0" fontId="3" fillId="0" borderId="13" xfId="0" applyFont="1" applyBorder="1" applyAlignment="1">
      <alignment horizontal="center" wrapText="1"/>
    </xf>
    <xf numFmtId="0" fontId="3" fillId="0" borderId="13" xfId="0" applyFont="1" applyBorder="1" applyAlignment="1">
      <alignment horizontal="left" wrapText="1"/>
    </xf>
    <xf numFmtId="2" fontId="3" fillId="0" borderId="13" xfId="0" applyNumberFormat="1" applyFont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left" wrapText="1"/>
    </xf>
    <xf numFmtId="2" fontId="3" fillId="0" borderId="12" xfId="0" applyNumberFormat="1" applyFont="1" applyBorder="1" applyAlignment="1">
      <alignment horizontal="center" wrapText="1"/>
    </xf>
    <xf numFmtId="0" fontId="3" fillId="0" borderId="13" xfId="0" applyFont="1" applyBorder="1" applyAlignment="1"/>
    <xf numFmtId="1" fontId="3" fillId="0" borderId="13" xfId="0" applyNumberFormat="1" applyFont="1" applyBorder="1" applyAlignment="1">
      <alignment horizontal="center"/>
    </xf>
    <xf numFmtId="0" fontId="3" fillId="2" borderId="13" xfId="0" applyFont="1" applyFill="1" applyBorder="1" applyAlignment="1"/>
    <xf numFmtId="0" fontId="3" fillId="0" borderId="0" xfId="0" applyFont="1" applyFill="1" applyBorder="1" applyAlignment="1"/>
    <xf numFmtId="1" fontId="3" fillId="0" borderId="8" xfId="0" applyNumberFormat="1" applyFont="1" applyBorder="1" applyAlignment="1">
      <alignment horizontal="center" wrapText="1"/>
    </xf>
    <xf numFmtId="0" fontId="3" fillId="0" borderId="8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 wrapText="1"/>
    </xf>
    <xf numFmtId="0" fontId="3" fillId="0" borderId="8" xfId="0" applyFont="1" applyFill="1" applyBorder="1" applyAlignment="1"/>
    <xf numFmtId="2" fontId="3" fillId="0" borderId="8" xfId="0" applyNumberFormat="1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1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/>
    <xf numFmtId="0" fontId="3" fillId="0" borderId="8" xfId="0" applyFont="1" applyBorder="1" applyAlignment="1">
      <alignment wrapText="1"/>
    </xf>
    <xf numFmtId="0" fontId="3" fillId="0" borderId="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left"/>
    </xf>
    <xf numFmtId="0" fontId="6" fillId="0" borderId="8" xfId="0" applyFont="1" applyBorder="1" applyAlignment="1"/>
    <xf numFmtId="1" fontId="3" fillId="0" borderId="8" xfId="0" quotePrefix="1" applyNumberFormat="1" applyFont="1" applyBorder="1" applyAlignment="1">
      <alignment horizontal="center"/>
    </xf>
    <xf numFmtId="1" fontId="3" fillId="0" borderId="9" xfId="0" quotePrefix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1" fontId="3" fillId="0" borderId="0" xfId="0" applyNumberFormat="1" applyFont="1" applyBorder="1" applyAlignment="1"/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2" fontId="0" fillId="0" borderId="0" xfId="0" applyNumberFormat="1"/>
    <xf numFmtId="17" fontId="11" fillId="0" borderId="1" xfId="0" applyNumberFormat="1" applyFont="1" applyBorder="1" applyAlignment="1">
      <alignment horizontal="center" vertical="center" wrapText="1"/>
    </xf>
    <xf numFmtId="14" fontId="14" fillId="0" borderId="16" xfId="0" applyNumberFormat="1" applyFont="1" applyBorder="1" applyAlignment="1">
      <alignment horizontal="right" wrapText="1"/>
    </xf>
    <xf numFmtId="0" fontId="14" fillId="0" borderId="16" xfId="0" applyFont="1" applyBorder="1" applyAlignment="1">
      <alignment horizontal="left" wrapText="1"/>
    </xf>
    <xf numFmtId="0" fontId="14" fillId="6" borderId="0" xfId="0" applyFont="1" applyFill="1" applyBorder="1" applyAlignment="1">
      <alignment horizontal="right" wrapText="1"/>
    </xf>
    <xf numFmtId="2" fontId="16" fillId="0" borderId="0" xfId="0" applyNumberFormat="1" applyFont="1"/>
    <xf numFmtId="0" fontId="17" fillId="6" borderId="16" xfId="0" applyFont="1" applyFill="1" applyBorder="1" applyAlignment="1">
      <alignment horizontal="right" wrapText="1"/>
    </xf>
    <xf numFmtId="2" fontId="15" fillId="4" borderId="16" xfId="0" applyNumberFormat="1" applyFont="1" applyFill="1" applyBorder="1" applyAlignment="1">
      <alignment horizontal="right" wrapText="1"/>
    </xf>
    <xf numFmtId="2" fontId="15" fillId="5" borderId="16" xfId="0" applyNumberFormat="1" applyFont="1" applyFill="1" applyBorder="1" applyAlignment="1">
      <alignment horizontal="right" wrapText="1"/>
    </xf>
    <xf numFmtId="2" fontId="15" fillId="6" borderId="16" xfId="0" applyNumberFormat="1" applyFont="1" applyFill="1" applyBorder="1" applyAlignment="1">
      <alignment horizontal="right" wrapText="1"/>
    </xf>
    <xf numFmtId="2" fontId="15" fillId="6" borderId="0" xfId="0" applyNumberFormat="1" applyFont="1" applyFill="1" applyBorder="1" applyAlignment="1">
      <alignment horizontal="right" wrapText="1"/>
    </xf>
    <xf numFmtId="2" fontId="17" fillId="6" borderId="16" xfId="0" applyNumberFormat="1" applyFont="1" applyFill="1" applyBorder="1" applyAlignment="1">
      <alignment horizontal="right" wrapText="1"/>
    </xf>
    <xf numFmtId="2" fontId="17" fillId="7" borderId="16" xfId="0" applyNumberFormat="1" applyFont="1" applyFill="1" applyBorder="1" applyAlignment="1">
      <alignment horizontal="right" wrapText="1"/>
    </xf>
    <xf numFmtId="2" fontId="17" fillId="4" borderId="16" xfId="0" applyNumberFormat="1" applyFont="1" applyFill="1" applyBorder="1" applyAlignment="1">
      <alignment horizontal="right" wrapText="1"/>
    </xf>
    <xf numFmtId="0" fontId="4" fillId="0" borderId="3" xfId="0" applyFont="1" applyBorder="1" applyAlignment="1">
      <alignment horizontal="center" vertical="center" wrapText="1"/>
    </xf>
    <xf numFmtId="2" fontId="3" fillId="8" borderId="8" xfId="0" applyNumberFormat="1" applyFont="1" applyFill="1" applyBorder="1" applyAlignment="1">
      <alignment horizontal="center" wrapText="1"/>
    </xf>
    <xf numFmtId="2" fontId="8" fillId="9" borderId="8" xfId="0" applyNumberFormat="1" applyFont="1" applyFill="1" applyBorder="1" applyAlignment="1">
      <alignment horizontal="center" wrapText="1"/>
    </xf>
    <xf numFmtId="2" fontId="3" fillId="9" borderId="8" xfId="0" applyNumberFormat="1" applyFont="1" applyFill="1" applyBorder="1" applyAlignment="1">
      <alignment horizontal="center" wrapText="1"/>
    </xf>
    <xf numFmtId="0" fontId="0" fillId="10" borderId="0" xfId="0" applyFill="1"/>
    <xf numFmtId="0" fontId="3" fillId="10" borderId="8" xfId="0" applyFont="1" applyFill="1" applyBorder="1" applyAlignment="1">
      <alignment horizontal="center" wrapText="1"/>
    </xf>
    <xf numFmtId="0" fontId="0" fillId="3" borderId="0" xfId="0" applyFill="1"/>
    <xf numFmtId="2" fontId="7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 wrapText="1"/>
    </xf>
    <xf numFmtId="2" fontId="3" fillId="3" borderId="8" xfId="0" applyNumberFormat="1" applyFont="1" applyFill="1" applyBorder="1" applyAlignment="1">
      <alignment horizontal="center" wrapText="1"/>
    </xf>
    <xf numFmtId="0" fontId="3" fillId="3" borderId="8" xfId="0" applyFont="1" applyFill="1" applyBorder="1" applyAlignment="1"/>
    <xf numFmtId="2" fontId="3" fillId="3" borderId="10" xfId="0" applyNumberFormat="1" applyFont="1" applyFill="1" applyBorder="1" applyAlignment="1">
      <alignment horizontal="center" wrapText="1"/>
    </xf>
    <xf numFmtId="2" fontId="7" fillId="3" borderId="12" xfId="0" applyNumberFormat="1" applyFont="1" applyFill="1" applyBorder="1" applyAlignment="1">
      <alignment horizontal="center" wrapText="1"/>
    </xf>
    <xf numFmtId="2" fontId="3" fillId="3" borderId="13" xfId="0" applyNumberFormat="1" applyFont="1" applyFill="1" applyBorder="1" applyAlignment="1">
      <alignment horizontal="center" wrapText="1"/>
    </xf>
    <xf numFmtId="2" fontId="3" fillId="3" borderId="12" xfId="0" applyNumberFormat="1" applyFont="1" applyFill="1" applyBorder="1" applyAlignment="1">
      <alignment horizontal="center" wrapText="1"/>
    </xf>
    <xf numFmtId="2" fontId="8" fillId="3" borderId="8" xfId="0" applyNumberFormat="1" applyFont="1" applyFill="1" applyBorder="1" applyAlignment="1">
      <alignment horizontal="center" wrapText="1"/>
    </xf>
    <xf numFmtId="2" fontId="3" fillId="3" borderId="8" xfId="0" applyNumberFormat="1" applyFont="1" applyFill="1" applyBorder="1" applyAlignment="1">
      <alignment horizontal="center"/>
    </xf>
    <xf numFmtId="2" fontId="7" fillId="3" borderId="13" xfId="0" applyNumberFormat="1" applyFont="1" applyFill="1" applyBorder="1" applyAlignment="1">
      <alignment horizontal="center" wrapText="1"/>
    </xf>
    <xf numFmtId="0" fontId="8" fillId="3" borderId="8" xfId="0" applyFont="1" applyFill="1" applyBorder="1" applyAlignment="1">
      <alignment horizontal="center" wrapText="1"/>
    </xf>
    <xf numFmtId="0" fontId="8" fillId="3" borderId="8" xfId="0" applyFont="1" applyFill="1" applyBorder="1" applyAlignment="1"/>
    <xf numFmtId="0" fontId="3" fillId="11" borderId="8" xfId="0" applyFont="1" applyFill="1" applyBorder="1" applyAlignment="1">
      <alignment horizontal="center" wrapText="1"/>
    </xf>
    <xf numFmtId="164" fontId="3" fillId="11" borderId="8" xfId="2" applyFont="1" applyFill="1" applyBorder="1" applyAlignment="1">
      <alignment horizontal="center" wrapText="1"/>
    </xf>
    <xf numFmtId="2" fontId="8" fillId="12" borderId="8" xfId="0" applyNumberFormat="1" applyFont="1" applyFill="1" applyBorder="1" applyAlignment="1">
      <alignment horizontal="center" wrapText="1"/>
    </xf>
    <xf numFmtId="2" fontId="8" fillId="13" borderId="8" xfId="0" applyNumberFormat="1" applyFont="1" applyFill="1" applyBorder="1" applyAlignment="1">
      <alignment horizontal="center" wrapText="1"/>
    </xf>
    <xf numFmtId="2" fontId="8" fillId="14" borderId="8" xfId="0" applyNumberFormat="1" applyFont="1" applyFill="1" applyBorder="1" applyAlignment="1">
      <alignment horizontal="center" wrapText="1"/>
    </xf>
    <xf numFmtId="0" fontId="0" fillId="0" borderId="0" xfId="0" applyFill="1"/>
    <xf numFmtId="2" fontId="8" fillId="15" borderId="8" xfId="0" applyNumberFormat="1" applyFont="1" applyFill="1" applyBorder="1" applyAlignment="1">
      <alignment horizontal="center" wrapText="1"/>
    </xf>
    <xf numFmtId="0" fontId="19" fillId="0" borderId="0" xfId="0" applyFont="1"/>
    <xf numFmtId="2" fontId="20" fillId="3" borderId="8" xfId="0" applyNumberFormat="1" applyFont="1" applyFill="1" applyBorder="1" applyAlignment="1">
      <alignment horizontal="center" wrapText="1"/>
    </xf>
    <xf numFmtId="2" fontId="21" fillId="3" borderId="8" xfId="0" applyNumberFormat="1" applyFont="1" applyFill="1" applyBorder="1" applyAlignment="1">
      <alignment horizontal="center" wrapText="1"/>
    </xf>
    <xf numFmtId="2" fontId="21" fillId="8" borderId="8" xfId="0" applyNumberFormat="1" applyFont="1" applyFill="1" applyBorder="1" applyAlignment="1">
      <alignment horizontal="center" wrapText="1"/>
    </xf>
    <xf numFmtId="0" fontId="21" fillId="3" borderId="8" xfId="0" applyFont="1" applyFill="1" applyBorder="1" applyAlignment="1">
      <alignment horizontal="center" wrapText="1"/>
    </xf>
    <xf numFmtId="0" fontId="21" fillId="3" borderId="8" xfId="0" applyFont="1" applyFill="1" applyBorder="1" applyAlignment="1"/>
    <xf numFmtId="2" fontId="3" fillId="16" borderId="8" xfId="0" applyNumberFormat="1" applyFont="1" applyFill="1" applyBorder="1" applyAlignment="1">
      <alignment horizontal="center" wrapText="1"/>
    </xf>
    <xf numFmtId="2" fontId="21" fillId="11" borderId="8" xfId="0" applyNumberFormat="1" applyFont="1" applyFill="1" applyBorder="1" applyAlignment="1">
      <alignment horizontal="center" wrapText="1"/>
    </xf>
    <xf numFmtId="2" fontId="3" fillId="11" borderId="8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3" fillId="0" borderId="17" xfId="0" applyFont="1" applyBorder="1" applyAlignment="1">
      <alignment horizontal="left"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/>
    <xf numFmtId="2" fontId="3" fillId="0" borderId="17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2" fontId="3" fillId="0" borderId="8" xfId="0" applyNumberFormat="1" applyFont="1" applyBorder="1" applyAlignment="1">
      <alignment horizontal="center" wrapText="1"/>
    </xf>
    <xf numFmtId="0" fontId="3" fillId="0" borderId="25" xfId="0" applyFont="1" applyBorder="1" applyAlignment="1">
      <alignment horizontal="center"/>
    </xf>
    <xf numFmtId="0" fontId="3" fillId="0" borderId="25" xfId="0" applyFont="1" applyBorder="1" applyAlignment="1"/>
    <xf numFmtId="0" fontId="3" fillId="0" borderId="25" xfId="0" applyFont="1" applyBorder="1" applyAlignment="1">
      <alignment horizontal="left" wrapText="1"/>
    </xf>
    <xf numFmtId="0" fontId="3" fillId="0" borderId="25" xfId="0" applyFont="1" applyBorder="1" applyAlignment="1">
      <alignment horizontal="center" wrapText="1"/>
    </xf>
    <xf numFmtId="2" fontId="3" fillId="0" borderId="25" xfId="0" applyNumberFormat="1" applyFont="1" applyBorder="1" applyAlignment="1">
      <alignment horizontal="center" wrapText="1"/>
    </xf>
    <xf numFmtId="1" fontId="3" fillId="0" borderId="2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24" fillId="0" borderId="1" xfId="3" applyFont="1" applyBorder="1" applyAlignment="1">
      <alignment horizontal="justify" vertical="center" wrapText="1"/>
    </xf>
    <xf numFmtId="0" fontId="2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" fontId="7" fillId="0" borderId="10" xfId="0" applyNumberFormat="1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1" fontId="7" fillId="0" borderId="17" xfId="0" applyNumberFormat="1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1" fontId="7" fillId="0" borderId="13" xfId="0" applyNumberFormat="1" applyFont="1" applyBorder="1" applyAlignment="1">
      <alignment horizontal="center"/>
    </xf>
    <xf numFmtId="1" fontId="7" fillId="0" borderId="8" xfId="0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8" xfId="0" applyFont="1" applyBorder="1"/>
    <xf numFmtId="0" fontId="6" fillId="2" borderId="8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center"/>
    </xf>
    <xf numFmtId="1" fontId="7" fillId="0" borderId="25" xfId="0" applyNumberFormat="1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3" fillId="0" borderId="24" xfId="0" applyFont="1" applyBorder="1" applyAlignment="1"/>
    <xf numFmtId="0" fontId="3" fillId="0" borderId="26" xfId="0" applyFont="1" applyBorder="1" applyAlignment="1">
      <alignment horizontal="center"/>
    </xf>
    <xf numFmtId="1" fontId="7" fillId="0" borderId="8" xfId="0" quotePrefix="1" applyNumberFormat="1" applyFont="1" applyBorder="1" applyAlignment="1">
      <alignment horizontal="center"/>
    </xf>
    <xf numFmtId="0" fontId="7" fillId="0" borderId="0" xfId="0" applyFont="1"/>
    <xf numFmtId="0" fontId="7" fillId="0" borderId="9" xfId="0" applyFont="1" applyBorder="1" applyAlignment="1">
      <alignment horizontal="center"/>
    </xf>
    <xf numFmtId="0" fontId="7" fillId="0" borderId="15" xfId="0" applyFont="1" applyBorder="1" applyAlignment="1">
      <alignment horizontal="center" wrapText="1"/>
    </xf>
    <xf numFmtId="1" fontId="29" fillId="0" borderId="9" xfId="0" applyNumberFormat="1" applyFont="1" applyBorder="1" applyAlignment="1">
      <alignment horizontal="center"/>
    </xf>
    <xf numFmtId="1" fontId="7" fillId="0" borderId="9" xfId="0" applyNumberFormat="1" applyFont="1" applyFill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27" fillId="0" borderId="19" xfId="3" applyFont="1" applyBorder="1" applyAlignment="1">
      <alignment horizontal="center" vertical="center" wrapText="1"/>
    </xf>
    <xf numFmtId="0" fontId="27" fillId="0" borderId="20" xfId="3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/>
    </xf>
    <xf numFmtId="0" fontId="28" fillId="0" borderId="22" xfId="0" applyFont="1" applyBorder="1" applyAlignment="1">
      <alignment horizontal="center"/>
    </xf>
    <xf numFmtId="0" fontId="28" fillId="0" borderId="23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2" fontId="3" fillId="0" borderId="8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2" fillId="0" borderId="1" xfId="3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0" fontId="22" fillId="0" borderId="1" xfId="3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30" fillId="0" borderId="0" xfId="0" applyFont="1"/>
  </cellXfs>
  <cellStyles count="4">
    <cellStyle name="Comma" xfId="2" builtinId="3"/>
    <cellStyle name="Normal" xfId="0" builtinId="0"/>
    <cellStyle name="Normal 2" xfId="1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K440"/>
  <sheetViews>
    <sheetView view="pageBreakPreview" zoomScale="90" zoomScaleSheetLayoutView="90" workbookViewId="0">
      <pane ySplit="1" topLeftCell="A74" activePane="bottomLeft" state="frozen"/>
      <selection pane="bottomLeft" activeCell="B81" sqref="B81"/>
    </sheetView>
  </sheetViews>
  <sheetFormatPr defaultRowHeight="20.100000000000001" customHeight="1"/>
  <cols>
    <col min="1" max="1" width="7" style="95" customWidth="1"/>
    <col min="2" max="2" width="24.7109375" style="2" customWidth="1"/>
    <col min="3" max="3" width="7.42578125" style="95" hidden="1" customWidth="1"/>
    <col min="4" max="4" width="18.85546875" style="96" customWidth="1"/>
    <col min="5" max="5" width="18.42578125" style="96" customWidth="1"/>
    <col min="6" max="6" width="18.140625" style="96" hidden="1" customWidth="1"/>
    <col min="7" max="7" width="0.140625" style="97" hidden="1" customWidth="1"/>
    <col min="8" max="8" width="5.42578125" style="97" hidden="1" customWidth="1"/>
    <col min="9" max="9" width="7" style="97" hidden="1" customWidth="1"/>
    <col min="10" max="10" width="6.140625" style="97" hidden="1" customWidth="1"/>
    <col min="11" max="11" width="8.5703125" style="97" hidden="1" customWidth="1"/>
    <col min="12" max="12" width="3.140625" style="97" hidden="1" customWidth="1"/>
    <col min="13" max="13" width="6.42578125" style="97" hidden="1" customWidth="1"/>
    <col min="14" max="14" width="0.140625" style="2" hidden="1" customWidth="1"/>
    <col min="15" max="15" width="8.85546875" style="2" hidden="1" customWidth="1"/>
    <col min="16" max="16" width="8.85546875" style="193" hidden="1" customWidth="1"/>
    <col min="17" max="17" width="6.85546875" style="2" hidden="1" customWidth="1"/>
    <col min="18" max="18" width="5.28515625" style="2" hidden="1" customWidth="1"/>
    <col min="19" max="19" width="5.5703125" style="2" hidden="1" customWidth="1"/>
    <col min="20" max="20" width="5.28515625" style="2" hidden="1" customWidth="1"/>
    <col min="21" max="21" width="5.28515625" style="193" hidden="1" customWidth="1"/>
    <col min="22" max="22" width="5.85546875" style="2" hidden="1" customWidth="1"/>
    <col min="23" max="23" width="5.28515625" style="2" hidden="1" customWidth="1"/>
    <col min="24" max="24" width="0.140625" style="2" hidden="1" customWidth="1"/>
    <col min="25" max="25" width="6.85546875" style="2" hidden="1" customWidth="1"/>
    <col min="26" max="26" width="19.140625" style="2" customWidth="1"/>
    <col min="27" max="27" width="0.140625" style="2" hidden="1" customWidth="1"/>
    <col min="28" max="28" width="7.7109375" style="2" hidden="1" customWidth="1"/>
    <col min="29" max="29" width="5.7109375" style="2" hidden="1" customWidth="1"/>
    <col min="30" max="30" width="7.85546875" style="2" hidden="1" customWidth="1"/>
    <col min="31" max="31" width="7.7109375" style="2" hidden="1" customWidth="1"/>
    <col min="32" max="32" width="7.140625" style="2" hidden="1" customWidth="1"/>
    <col min="33" max="34" width="9.140625" style="2" customWidth="1"/>
    <col min="35" max="35" width="9.140625" style="2" hidden="1" customWidth="1"/>
    <col min="36" max="36" width="9.140625" style="2" customWidth="1"/>
    <col min="37" max="16384" width="9.140625" style="2"/>
  </cols>
  <sheetData>
    <row r="1" spans="1:35" ht="48.75" customHeight="1">
      <c r="A1" s="198" t="s">
        <v>801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"/>
      <c r="AB1" s="1"/>
      <c r="AC1" s="1"/>
      <c r="AD1" s="1"/>
      <c r="AE1" s="1"/>
      <c r="AF1" s="1"/>
    </row>
    <row r="2" spans="1:35" s="3" customFormat="1" ht="57.75" customHeight="1">
      <c r="A2" s="173" t="s">
        <v>802</v>
      </c>
      <c r="B2" s="174" t="s">
        <v>794</v>
      </c>
      <c r="C2" s="208"/>
      <c r="D2" s="209" t="s">
        <v>795</v>
      </c>
      <c r="E2" s="209" t="s">
        <v>796</v>
      </c>
      <c r="F2" s="156"/>
      <c r="G2" s="120"/>
      <c r="H2" s="157"/>
      <c r="I2" s="120"/>
      <c r="J2" s="120"/>
      <c r="K2" s="120"/>
      <c r="L2" s="120"/>
      <c r="M2" s="210"/>
      <c r="N2" s="210"/>
      <c r="O2" s="210"/>
      <c r="P2" s="175"/>
      <c r="Q2" s="176"/>
      <c r="R2" s="210"/>
      <c r="S2" s="120"/>
      <c r="T2" s="120"/>
      <c r="U2" s="175"/>
      <c r="V2" s="120"/>
      <c r="W2" s="210"/>
      <c r="X2" s="210"/>
      <c r="Y2" s="211"/>
      <c r="Z2" s="212" t="s">
        <v>797</v>
      </c>
      <c r="AA2" s="158"/>
      <c r="AB2" s="158"/>
      <c r="AC2" s="158"/>
      <c r="AD2" s="158"/>
      <c r="AE2" s="158"/>
      <c r="AF2" s="158"/>
    </row>
    <row r="3" spans="1:35" s="3" customFormat="1" ht="27.75" customHeight="1">
      <c r="A3" s="173"/>
      <c r="B3" s="199" t="s">
        <v>798</v>
      </c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200"/>
      <c r="AA3" s="158"/>
      <c r="AB3" s="158"/>
      <c r="AC3" s="158"/>
      <c r="AD3" s="158"/>
      <c r="AE3" s="158"/>
      <c r="AF3" s="158"/>
    </row>
    <row r="4" spans="1:35" s="14" customFormat="1" ht="21.75" customHeight="1">
      <c r="A4" s="4"/>
      <c r="B4" s="5" t="s">
        <v>3</v>
      </c>
      <c r="C4" s="6"/>
      <c r="D4" s="7"/>
      <c r="E4" s="8"/>
      <c r="F4" s="8"/>
      <c r="G4" s="9"/>
      <c r="H4" s="9"/>
      <c r="I4" s="9"/>
      <c r="J4" s="9"/>
      <c r="K4" s="9"/>
      <c r="L4" s="9"/>
      <c r="M4" s="10"/>
      <c r="N4" s="11"/>
      <c r="O4" s="11"/>
      <c r="P4" s="11"/>
      <c r="Q4" s="11"/>
      <c r="R4" s="11"/>
      <c r="S4" s="6"/>
      <c r="T4" s="6"/>
      <c r="U4" s="6"/>
      <c r="V4" s="6"/>
      <c r="W4" s="11"/>
      <c r="X4" s="11"/>
      <c r="Y4" s="11"/>
      <c r="Z4" s="12"/>
      <c r="AA4" s="13"/>
      <c r="AB4" s="13"/>
      <c r="AC4" s="13"/>
      <c r="AD4" s="13"/>
      <c r="AE4" s="13"/>
      <c r="AF4" s="13"/>
    </row>
    <row r="5" spans="1:35" s="13" customFormat="1" ht="20.25" customHeight="1">
      <c r="A5" s="15"/>
      <c r="B5" s="16" t="s">
        <v>4</v>
      </c>
      <c r="C5" s="17">
        <v>3</v>
      </c>
      <c r="D5" s="18"/>
      <c r="E5" s="18"/>
      <c r="F5" s="18"/>
      <c r="G5" s="19"/>
      <c r="H5" s="19"/>
      <c r="I5" s="20">
        <v>0.6</v>
      </c>
      <c r="J5" s="20" t="s">
        <v>5</v>
      </c>
      <c r="K5" s="17" t="s">
        <v>6</v>
      </c>
      <c r="L5" s="17">
        <v>3</v>
      </c>
      <c r="M5" s="17" t="s">
        <v>1</v>
      </c>
      <c r="N5" s="17"/>
      <c r="O5" s="17"/>
      <c r="P5" s="17">
        <v>3959</v>
      </c>
      <c r="Q5" s="21">
        <f>SUM(Q6:Q8)</f>
        <v>3080</v>
      </c>
      <c r="R5" s="21">
        <f t="shared" ref="R5:Z5" si="0">SUM(R6:R8)</f>
        <v>3361</v>
      </c>
      <c r="S5" s="21">
        <f t="shared" si="0"/>
        <v>120</v>
      </c>
      <c r="T5" s="21">
        <f t="shared" si="0"/>
        <v>30</v>
      </c>
      <c r="U5" s="21">
        <f>P5-Q5</f>
        <v>879</v>
      </c>
      <c r="V5" s="21"/>
      <c r="W5" s="21">
        <f t="shared" si="0"/>
        <v>92400</v>
      </c>
      <c r="X5" s="21">
        <f t="shared" si="0"/>
        <v>110913</v>
      </c>
      <c r="Y5" s="21">
        <v>12</v>
      </c>
      <c r="Z5" s="22">
        <f t="shared" si="0"/>
        <v>101640</v>
      </c>
      <c r="AI5" s="13">
        <v>101640</v>
      </c>
    </row>
    <row r="6" spans="1:35" s="14" customFormat="1" ht="20.25" customHeight="1">
      <c r="A6" s="23">
        <v>1</v>
      </c>
      <c r="B6" s="24" t="s">
        <v>7</v>
      </c>
      <c r="C6" s="25"/>
      <c r="D6" s="24" t="s">
        <v>7</v>
      </c>
      <c r="E6" s="24" t="s">
        <v>7</v>
      </c>
      <c r="F6" s="24" t="s">
        <v>8</v>
      </c>
      <c r="G6" s="26">
        <v>1</v>
      </c>
      <c r="H6" s="26"/>
      <c r="I6" s="27"/>
      <c r="J6" s="27"/>
      <c r="K6" s="27"/>
      <c r="L6" s="27"/>
      <c r="M6" s="27"/>
      <c r="N6" s="28">
        <v>1920</v>
      </c>
      <c r="O6" s="28">
        <f t="shared" ref="O6:O24" si="1">ROUND(1.03*N6,0)</f>
        <v>1978</v>
      </c>
      <c r="P6" s="21"/>
      <c r="Q6" s="28">
        <f t="shared" ref="Q6:Q24" si="2">ROUND(O6*1.1,0)</f>
        <v>2176</v>
      </c>
      <c r="R6" s="28">
        <f t="shared" ref="R6:R24" si="3">ROUND(O6*1.2,0)</f>
        <v>2374</v>
      </c>
      <c r="S6" s="29">
        <v>40</v>
      </c>
      <c r="T6" s="25">
        <v>10</v>
      </c>
      <c r="U6" s="17"/>
      <c r="V6" s="25">
        <f t="shared" ref="V6:V24" si="4">IF((S6-T6)&lt;15,15,S6-T6)</f>
        <v>30</v>
      </c>
      <c r="W6" s="25">
        <f>ROUND((O6*V6)*1.1,0)</f>
        <v>65274</v>
      </c>
      <c r="X6" s="25">
        <f t="shared" ref="X6:X24" si="5">ROUND((R6*V6*1.1),0)</f>
        <v>78342</v>
      </c>
      <c r="Y6" s="25"/>
      <c r="Z6" s="30">
        <f>ROUND((Q6*V6*1.1),0)</f>
        <v>71808</v>
      </c>
      <c r="AA6" s="31">
        <f>ROUND(X6/(20*60),0)</f>
        <v>65</v>
      </c>
      <c r="AB6" s="31">
        <f>ROUND(Z6/(12*60),0)</f>
        <v>100</v>
      </c>
      <c r="AC6" s="31"/>
      <c r="AD6" s="31">
        <f>ROUND(X6/(12*60),0)</f>
        <v>109</v>
      </c>
      <c r="AE6" s="32">
        <f>ROUND(Z6/(24*60),0)</f>
        <v>50</v>
      </c>
      <c r="AF6" s="32">
        <f>ROUND(X6/(24*60),0)</f>
        <v>54</v>
      </c>
    </row>
    <row r="7" spans="1:35" s="14" customFormat="1" ht="20.25" customHeight="1">
      <c r="A7" s="23">
        <v>2</v>
      </c>
      <c r="B7" s="24" t="s">
        <v>7</v>
      </c>
      <c r="C7" s="25"/>
      <c r="D7" s="24" t="s">
        <v>7</v>
      </c>
      <c r="E7" s="33" t="s">
        <v>9</v>
      </c>
      <c r="F7" s="24" t="s">
        <v>10</v>
      </c>
      <c r="G7" s="166">
        <v>0.6</v>
      </c>
      <c r="H7" s="166"/>
      <c r="I7" s="166"/>
      <c r="J7" s="166"/>
      <c r="K7" s="27"/>
      <c r="L7" s="27"/>
      <c r="M7" s="27"/>
      <c r="N7" s="28">
        <v>420</v>
      </c>
      <c r="O7" s="28">
        <f t="shared" si="1"/>
        <v>433</v>
      </c>
      <c r="P7" s="21"/>
      <c r="Q7" s="28">
        <f t="shared" si="2"/>
        <v>476</v>
      </c>
      <c r="R7" s="28">
        <f t="shared" si="3"/>
        <v>520</v>
      </c>
      <c r="S7" s="29">
        <v>40</v>
      </c>
      <c r="T7" s="25">
        <v>10</v>
      </c>
      <c r="U7" s="17"/>
      <c r="V7" s="25">
        <f t="shared" si="4"/>
        <v>30</v>
      </c>
      <c r="W7" s="25">
        <f>ROUND((O7*V7)*1.1,0)</f>
        <v>14289</v>
      </c>
      <c r="X7" s="25">
        <f t="shared" si="5"/>
        <v>17160</v>
      </c>
      <c r="Y7" s="25"/>
      <c r="Z7" s="30">
        <f>ROUND((Q7*V7*1.1),0)</f>
        <v>15708</v>
      </c>
      <c r="AA7" s="31">
        <f>ROUND(X7/(20*60),0)</f>
        <v>14</v>
      </c>
      <c r="AB7" s="31">
        <f>ROUND(Z7/(12*60),0)</f>
        <v>22</v>
      </c>
      <c r="AC7" s="31"/>
      <c r="AD7" s="31">
        <f>ROUND(X7/(12*60),0)</f>
        <v>24</v>
      </c>
      <c r="AE7" s="32">
        <f>ROUND(Z7/(24*60),0)</f>
        <v>11</v>
      </c>
      <c r="AF7" s="32">
        <f>ROUND(X7/(24*60),0)</f>
        <v>12</v>
      </c>
    </row>
    <row r="8" spans="1:35" s="14" customFormat="1" ht="20.25" customHeight="1">
      <c r="A8" s="23">
        <v>3</v>
      </c>
      <c r="B8" s="24" t="s">
        <v>7</v>
      </c>
      <c r="C8" s="25"/>
      <c r="D8" s="24" t="s">
        <v>7</v>
      </c>
      <c r="E8" s="33" t="s">
        <v>11</v>
      </c>
      <c r="F8" s="24" t="s">
        <v>12</v>
      </c>
      <c r="G8" s="166">
        <v>0.3</v>
      </c>
      <c r="H8" s="166"/>
      <c r="I8" s="166"/>
      <c r="J8" s="166"/>
      <c r="K8" s="27"/>
      <c r="L8" s="27"/>
      <c r="M8" s="27"/>
      <c r="N8" s="28">
        <v>378</v>
      </c>
      <c r="O8" s="28">
        <f t="shared" si="1"/>
        <v>389</v>
      </c>
      <c r="P8" s="21"/>
      <c r="Q8" s="28">
        <f t="shared" si="2"/>
        <v>428</v>
      </c>
      <c r="R8" s="28">
        <f t="shared" si="3"/>
        <v>467</v>
      </c>
      <c r="S8" s="29">
        <v>40</v>
      </c>
      <c r="T8" s="25">
        <v>10</v>
      </c>
      <c r="U8" s="17"/>
      <c r="V8" s="25">
        <f t="shared" si="4"/>
        <v>30</v>
      </c>
      <c r="W8" s="25">
        <f>ROUND((O8*V8)*1.1,0)</f>
        <v>12837</v>
      </c>
      <c r="X8" s="25">
        <f t="shared" si="5"/>
        <v>15411</v>
      </c>
      <c r="Y8" s="25"/>
      <c r="Z8" s="30">
        <f>ROUND((Q8*V8*1.1),0)</f>
        <v>14124</v>
      </c>
      <c r="AA8" s="31">
        <f>ROUND(X8/(20*60),0)</f>
        <v>13</v>
      </c>
      <c r="AB8" s="31">
        <f>ROUND(Z8/(12*60),0)</f>
        <v>20</v>
      </c>
      <c r="AC8" s="31"/>
      <c r="AD8" s="31">
        <f>ROUND(X8/(12*60),0)</f>
        <v>21</v>
      </c>
      <c r="AE8" s="32">
        <f>ROUND(Z8/(24*60),0)</f>
        <v>10</v>
      </c>
      <c r="AF8" s="32">
        <f>ROUND(X8/(24*60),0)</f>
        <v>11</v>
      </c>
    </row>
    <row r="9" spans="1:35" s="13" customFormat="1" ht="20.25" customHeight="1">
      <c r="A9" s="34"/>
      <c r="B9" s="35" t="s">
        <v>13</v>
      </c>
      <c r="C9" s="17">
        <v>2</v>
      </c>
      <c r="D9" s="35"/>
      <c r="E9" s="18"/>
      <c r="F9" s="35"/>
      <c r="G9" s="36"/>
      <c r="H9" s="36"/>
      <c r="I9" s="20">
        <v>0.1</v>
      </c>
      <c r="J9" s="20" t="s">
        <v>14</v>
      </c>
      <c r="K9" s="17" t="s">
        <v>15</v>
      </c>
      <c r="L9" s="17">
        <v>2</v>
      </c>
      <c r="M9" s="19" t="s">
        <v>1</v>
      </c>
      <c r="N9" s="21"/>
      <c r="O9" s="21"/>
      <c r="P9" s="21"/>
      <c r="Q9" s="21">
        <f>SUM(Q10:Q11)</f>
        <v>1849</v>
      </c>
      <c r="R9" s="21">
        <f t="shared" ref="R9:Z9" si="6">SUM(R10:R11)</f>
        <v>2017</v>
      </c>
      <c r="S9" s="21">
        <f t="shared" si="6"/>
        <v>80</v>
      </c>
      <c r="T9" s="21">
        <f t="shared" si="6"/>
        <v>20</v>
      </c>
      <c r="U9" s="21"/>
      <c r="V9" s="21"/>
      <c r="W9" s="21">
        <f t="shared" si="6"/>
        <v>55473</v>
      </c>
      <c r="X9" s="21">
        <f t="shared" si="6"/>
        <v>66561</v>
      </c>
      <c r="Y9" s="21">
        <v>12</v>
      </c>
      <c r="Z9" s="22">
        <f t="shared" si="6"/>
        <v>61017</v>
      </c>
      <c r="AA9" s="37"/>
      <c r="AB9" s="37"/>
      <c r="AC9" s="37"/>
      <c r="AD9" s="37"/>
      <c r="AE9" s="38"/>
      <c r="AF9" s="38"/>
      <c r="AI9" s="13">
        <v>61017</v>
      </c>
    </row>
    <row r="10" spans="1:35" s="14" customFormat="1" ht="20.25" customHeight="1">
      <c r="A10" s="23">
        <v>4</v>
      </c>
      <c r="B10" s="24" t="s">
        <v>16</v>
      </c>
      <c r="C10" s="25"/>
      <c r="D10" s="33" t="s">
        <v>17</v>
      </c>
      <c r="E10" s="24" t="s">
        <v>16</v>
      </c>
      <c r="F10" s="24" t="s">
        <v>18</v>
      </c>
      <c r="G10" s="26">
        <v>0.3</v>
      </c>
      <c r="H10" s="26"/>
      <c r="I10" s="27"/>
      <c r="J10" s="27"/>
      <c r="K10" s="27"/>
      <c r="L10" s="27"/>
      <c r="M10" s="27"/>
      <c r="N10" s="28">
        <v>982</v>
      </c>
      <c r="O10" s="28">
        <f t="shared" si="1"/>
        <v>1011</v>
      </c>
      <c r="P10" s="17">
        <v>1460</v>
      </c>
      <c r="Q10" s="28">
        <f t="shared" si="2"/>
        <v>1112</v>
      </c>
      <c r="R10" s="28">
        <f t="shared" si="3"/>
        <v>1213</v>
      </c>
      <c r="S10" s="29">
        <v>40</v>
      </c>
      <c r="T10" s="25">
        <v>10</v>
      </c>
      <c r="U10" s="21">
        <f t="shared" ref="U10:U11" si="7">P10-Q10</f>
        <v>348</v>
      </c>
      <c r="V10" s="25">
        <f t="shared" si="4"/>
        <v>30</v>
      </c>
      <c r="W10" s="25">
        <f>ROUND((O10*V10)*1.1,0)</f>
        <v>33363</v>
      </c>
      <c r="X10" s="25">
        <f t="shared" si="5"/>
        <v>40029</v>
      </c>
      <c r="Y10" s="25"/>
      <c r="Z10" s="30">
        <f>ROUND((Q10*V10*1.1),0)</f>
        <v>36696</v>
      </c>
      <c r="AA10" s="31">
        <f>ROUND(X10/(20*60),0)</f>
        <v>33</v>
      </c>
      <c r="AB10" s="31">
        <f>ROUND(Z10/(12*60),0)</f>
        <v>51</v>
      </c>
      <c r="AC10" s="31"/>
      <c r="AD10" s="31">
        <f>ROUND(X10/(12*60),0)</f>
        <v>56</v>
      </c>
      <c r="AE10" s="32">
        <f>ROUND(Z10/(24*60),0)</f>
        <v>25</v>
      </c>
      <c r="AF10" s="32">
        <f>ROUND(X10/(24*60),0)</f>
        <v>28</v>
      </c>
    </row>
    <row r="11" spans="1:35" s="14" customFormat="1" ht="20.25" customHeight="1">
      <c r="A11" s="23">
        <v>5</v>
      </c>
      <c r="B11" s="24" t="s">
        <v>16</v>
      </c>
      <c r="C11" s="25"/>
      <c r="D11" s="33" t="s">
        <v>17</v>
      </c>
      <c r="E11" s="33" t="s">
        <v>19</v>
      </c>
      <c r="F11" s="24" t="s">
        <v>20</v>
      </c>
      <c r="G11" s="166">
        <v>1</v>
      </c>
      <c r="H11" s="166"/>
      <c r="I11" s="166"/>
      <c r="J11" s="166"/>
      <c r="K11" s="27"/>
      <c r="L11" s="27"/>
      <c r="M11" s="27"/>
      <c r="N11" s="28">
        <v>650</v>
      </c>
      <c r="O11" s="28">
        <f>ROUND(1.03*N11,0)</f>
        <v>670</v>
      </c>
      <c r="P11" s="17">
        <v>1394</v>
      </c>
      <c r="Q11" s="28">
        <f>ROUND(O11*1.1,0)</f>
        <v>737</v>
      </c>
      <c r="R11" s="28">
        <f>ROUND(O11*1.2,0)</f>
        <v>804</v>
      </c>
      <c r="S11" s="29">
        <v>40</v>
      </c>
      <c r="T11" s="25">
        <v>10</v>
      </c>
      <c r="U11" s="21">
        <f t="shared" si="7"/>
        <v>657</v>
      </c>
      <c r="V11" s="25">
        <f>IF((S11-T11)&lt;15,15,S11-T11)</f>
        <v>30</v>
      </c>
      <c r="W11" s="25">
        <f>ROUND((O11*V11)*1.1,0)</f>
        <v>22110</v>
      </c>
      <c r="X11" s="25">
        <f>ROUND((R11*V11*1.1),0)</f>
        <v>26532</v>
      </c>
      <c r="Y11" s="25"/>
      <c r="Z11" s="30">
        <f>ROUND((Q11*V11*1.1),0)</f>
        <v>24321</v>
      </c>
      <c r="AA11" s="31">
        <f>ROUND(X11/(20*60),0)</f>
        <v>22</v>
      </c>
      <c r="AB11" s="31">
        <f>ROUND(Z11/(12*60),0)</f>
        <v>34</v>
      </c>
      <c r="AC11" s="31"/>
      <c r="AD11" s="31">
        <f>ROUND(X11/(12*60),0)</f>
        <v>37</v>
      </c>
      <c r="AE11" s="32">
        <f>ROUND(Z11/(24*60),0)</f>
        <v>17</v>
      </c>
      <c r="AF11" s="32">
        <f>ROUND(X11/(24*60),0)</f>
        <v>18</v>
      </c>
    </row>
    <row r="12" spans="1:35" s="14" customFormat="1" ht="26.25" customHeight="1">
      <c r="A12" s="23"/>
      <c r="B12" s="33" t="s">
        <v>21</v>
      </c>
      <c r="C12" s="27">
        <v>3</v>
      </c>
      <c r="D12" s="33"/>
      <c r="E12" s="33"/>
      <c r="F12" s="24"/>
      <c r="G12" s="166"/>
      <c r="H12" s="166"/>
      <c r="I12" s="166">
        <v>0.6</v>
      </c>
      <c r="J12" s="166" t="s">
        <v>5</v>
      </c>
      <c r="K12" s="27" t="s">
        <v>22</v>
      </c>
      <c r="L12" s="27">
        <v>3</v>
      </c>
      <c r="M12" s="27" t="s">
        <v>1</v>
      </c>
      <c r="N12" s="28"/>
      <c r="O12" s="28"/>
      <c r="P12" s="21"/>
      <c r="Q12" s="28">
        <f>SUM(Q13:Q15)</f>
        <v>3116</v>
      </c>
      <c r="R12" s="28">
        <f t="shared" ref="R12:Z12" si="8">SUM(R13:R15)</f>
        <v>3400</v>
      </c>
      <c r="S12" s="28">
        <f t="shared" si="8"/>
        <v>120</v>
      </c>
      <c r="T12" s="28">
        <f t="shared" si="8"/>
        <v>30</v>
      </c>
      <c r="U12" s="21"/>
      <c r="V12" s="28"/>
      <c r="W12" s="28">
        <f t="shared" si="8"/>
        <v>93489</v>
      </c>
      <c r="X12" s="28">
        <f t="shared" si="8"/>
        <v>112200</v>
      </c>
      <c r="Y12" s="28">
        <v>12</v>
      </c>
      <c r="Z12" s="22">
        <f t="shared" si="8"/>
        <v>102828</v>
      </c>
      <c r="AA12" s="31"/>
      <c r="AB12" s="31"/>
      <c r="AC12" s="31"/>
      <c r="AD12" s="31"/>
      <c r="AE12" s="32"/>
      <c r="AF12" s="32"/>
      <c r="AI12" s="14">
        <v>102828</v>
      </c>
    </row>
    <row r="13" spans="1:35" s="14" customFormat="1" ht="20.25" customHeight="1">
      <c r="A13" s="23">
        <v>6</v>
      </c>
      <c r="B13" s="33" t="s">
        <v>23</v>
      </c>
      <c r="C13" s="25"/>
      <c r="D13" s="33" t="s">
        <v>23</v>
      </c>
      <c r="E13" s="33" t="s">
        <v>23</v>
      </c>
      <c r="F13" s="24" t="s">
        <v>24</v>
      </c>
      <c r="G13" s="166">
        <v>1</v>
      </c>
      <c r="H13" s="166"/>
      <c r="I13" s="27"/>
      <c r="J13" s="27"/>
      <c r="K13" s="27"/>
      <c r="L13" s="27"/>
      <c r="M13" s="27"/>
      <c r="N13" s="28">
        <v>1100</v>
      </c>
      <c r="O13" s="28">
        <f>ROUND(1.03*N13,0)</f>
        <v>1133</v>
      </c>
      <c r="P13" s="21">
        <v>2279</v>
      </c>
      <c r="Q13" s="28">
        <f>ROUND(O13*1.1,0)</f>
        <v>1246</v>
      </c>
      <c r="R13" s="28">
        <f>ROUND(O13*1.2,0)</f>
        <v>1360</v>
      </c>
      <c r="S13" s="29">
        <v>40</v>
      </c>
      <c r="T13" s="25">
        <v>10</v>
      </c>
      <c r="U13" s="21">
        <f t="shared" ref="U13:U14" si="9">P13-Q13</f>
        <v>1033</v>
      </c>
      <c r="V13" s="25">
        <f>IF((S13-T13)&lt;15,15,S13-T13)</f>
        <v>30</v>
      </c>
      <c r="W13" s="25">
        <f>ROUND((O13*V13)*1.1,0)</f>
        <v>37389</v>
      </c>
      <c r="X13" s="25">
        <f>ROUND((R13*V13*1.1),0)</f>
        <v>44880</v>
      </c>
      <c r="Y13" s="25"/>
      <c r="Z13" s="30">
        <f>ROUND((Q13*V13*1.1),0)</f>
        <v>41118</v>
      </c>
      <c r="AA13" s="31">
        <f>ROUND(X13/(20*60),0)</f>
        <v>37</v>
      </c>
      <c r="AB13" s="31">
        <f>ROUND(Z13/(12*60),0)</f>
        <v>57</v>
      </c>
      <c r="AC13" s="31"/>
      <c r="AD13" s="31">
        <f>ROUND(X13/(12*60),0)</f>
        <v>62</v>
      </c>
      <c r="AE13" s="32">
        <f>ROUND(Z13/(24*60),0)</f>
        <v>29</v>
      </c>
      <c r="AF13" s="32">
        <f>ROUND(X13/(24*60),0)</f>
        <v>31</v>
      </c>
    </row>
    <row r="14" spans="1:35" s="14" customFormat="1" ht="20.25" customHeight="1">
      <c r="A14" s="23">
        <v>7</v>
      </c>
      <c r="B14" s="33" t="s">
        <v>23</v>
      </c>
      <c r="C14" s="27"/>
      <c r="D14" s="33" t="s">
        <v>23</v>
      </c>
      <c r="E14" s="33" t="s">
        <v>25</v>
      </c>
      <c r="F14" s="24" t="s">
        <v>26</v>
      </c>
      <c r="G14" s="166">
        <v>0.6</v>
      </c>
      <c r="H14" s="166"/>
      <c r="I14" s="166"/>
      <c r="J14" s="166"/>
      <c r="K14" s="27"/>
      <c r="L14" s="27"/>
      <c r="M14" s="27"/>
      <c r="N14" s="28">
        <v>1200</v>
      </c>
      <c r="O14" s="28">
        <f t="shared" si="1"/>
        <v>1236</v>
      </c>
      <c r="P14" s="21">
        <v>1489</v>
      </c>
      <c r="Q14" s="28">
        <f t="shared" si="2"/>
        <v>1360</v>
      </c>
      <c r="R14" s="28">
        <f t="shared" si="3"/>
        <v>1483</v>
      </c>
      <c r="S14" s="29">
        <v>40</v>
      </c>
      <c r="T14" s="25">
        <v>10</v>
      </c>
      <c r="U14" s="21">
        <f t="shared" si="9"/>
        <v>129</v>
      </c>
      <c r="V14" s="25">
        <f t="shared" si="4"/>
        <v>30</v>
      </c>
      <c r="W14" s="25">
        <f>ROUND((O14*V14)*1.1,0)</f>
        <v>40788</v>
      </c>
      <c r="X14" s="25">
        <f t="shared" si="5"/>
        <v>48939</v>
      </c>
      <c r="Y14" s="25"/>
      <c r="Z14" s="30">
        <f>ROUND((Q14*V14*1.1),0)</f>
        <v>44880</v>
      </c>
      <c r="AA14" s="31">
        <f>ROUND(X14/(20*60),0)</f>
        <v>41</v>
      </c>
      <c r="AB14" s="31">
        <f>ROUND(Z14/(12*60),0)</f>
        <v>62</v>
      </c>
      <c r="AC14" s="31"/>
      <c r="AD14" s="31">
        <f>ROUND(X14/(12*60),0)</f>
        <v>68</v>
      </c>
      <c r="AE14" s="32">
        <f>ROUND(Z14/(24*60),0)</f>
        <v>31</v>
      </c>
      <c r="AF14" s="32">
        <f>ROUND(X14/(24*60),0)</f>
        <v>34</v>
      </c>
    </row>
    <row r="15" spans="1:35" s="14" customFormat="1" ht="25.5" customHeight="1">
      <c r="A15" s="23">
        <v>8</v>
      </c>
      <c r="B15" s="33" t="s">
        <v>23</v>
      </c>
      <c r="C15" s="27"/>
      <c r="D15" s="33" t="s">
        <v>23</v>
      </c>
      <c r="E15" s="33" t="s">
        <v>27</v>
      </c>
      <c r="F15" s="24" t="s">
        <v>28</v>
      </c>
      <c r="G15" s="166">
        <v>0.3</v>
      </c>
      <c r="H15" s="166"/>
      <c r="I15" s="166"/>
      <c r="J15" s="166"/>
      <c r="K15" s="27"/>
      <c r="L15" s="27"/>
      <c r="M15" s="27"/>
      <c r="N15" s="28">
        <v>450</v>
      </c>
      <c r="O15" s="28">
        <f t="shared" si="1"/>
        <v>464</v>
      </c>
      <c r="P15" s="21"/>
      <c r="Q15" s="28">
        <f t="shared" si="2"/>
        <v>510</v>
      </c>
      <c r="R15" s="28">
        <f t="shared" si="3"/>
        <v>557</v>
      </c>
      <c r="S15" s="29">
        <v>40</v>
      </c>
      <c r="T15" s="25">
        <v>10</v>
      </c>
      <c r="U15" s="17"/>
      <c r="V15" s="25">
        <f t="shared" si="4"/>
        <v>30</v>
      </c>
      <c r="W15" s="25">
        <f>ROUND((O15*V15)*1.1,0)</f>
        <v>15312</v>
      </c>
      <c r="X15" s="25">
        <f t="shared" si="5"/>
        <v>18381</v>
      </c>
      <c r="Y15" s="25"/>
      <c r="Z15" s="30">
        <f>ROUND((Q15*V15*1.1),0)</f>
        <v>16830</v>
      </c>
      <c r="AA15" s="31">
        <f>ROUND(X15/(20*60),0)</f>
        <v>15</v>
      </c>
      <c r="AB15" s="31">
        <f>ROUND(Z15/(12*60),0)</f>
        <v>23</v>
      </c>
      <c r="AC15" s="31"/>
      <c r="AD15" s="31">
        <f>ROUND(X15/(12*60),0)</f>
        <v>26</v>
      </c>
      <c r="AE15" s="32">
        <f>ROUND(Z15/(24*60),0)</f>
        <v>12</v>
      </c>
      <c r="AF15" s="32">
        <f>ROUND(X15/(24*60),0)</f>
        <v>13</v>
      </c>
    </row>
    <row r="16" spans="1:35" s="14" customFormat="1" ht="20.25" customHeight="1">
      <c r="A16" s="23"/>
      <c r="B16" s="33" t="s">
        <v>29</v>
      </c>
      <c r="C16" s="27">
        <v>3</v>
      </c>
      <c r="D16" s="33"/>
      <c r="E16" s="33"/>
      <c r="F16" s="24"/>
      <c r="G16" s="166"/>
      <c r="H16" s="166"/>
      <c r="I16" s="166">
        <v>0.1</v>
      </c>
      <c r="J16" s="166" t="s">
        <v>5</v>
      </c>
      <c r="K16" s="27" t="s">
        <v>30</v>
      </c>
      <c r="L16" s="27">
        <v>2</v>
      </c>
      <c r="M16" s="27" t="s">
        <v>1</v>
      </c>
      <c r="N16" s="28"/>
      <c r="O16" s="28"/>
      <c r="P16" s="21"/>
      <c r="Q16" s="28">
        <f>SUM(Q17:Q19)</f>
        <v>2189</v>
      </c>
      <c r="R16" s="28">
        <f t="shared" ref="R16:Z16" si="10">SUM(R17:R19)</f>
        <v>2388</v>
      </c>
      <c r="S16" s="28">
        <f t="shared" si="10"/>
        <v>120</v>
      </c>
      <c r="T16" s="28">
        <f t="shared" si="10"/>
        <v>30</v>
      </c>
      <c r="U16" s="21"/>
      <c r="V16" s="28"/>
      <c r="W16" s="28">
        <f t="shared" si="10"/>
        <v>65670</v>
      </c>
      <c r="X16" s="28">
        <f t="shared" si="10"/>
        <v>78804</v>
      </c>
      <c r="Y16" s="28">
        <v>12</v>
      </c>
      <c r="Z16" s="22">
        <f t="shared" si="10"/>
        <v>72237</v>
      </c>
      <c r="AA16" s="31"/>
      <c r="AB16" s="31"/>
      <c r="AC16" s="31"/>
      <c r="AD16" s="31"/>
      <c r="AE16" s="32"/>
      <c r="AF16" s="32"/>
      <c r="AI16" s="14">
        <v>72237</v>
      </c>
    </row>
    <row r="17" spans="1:35" s="14" customFormat="1" ht="20.25" customHeight="1">
      <c r="A17" s="23">
        <v>9</v>
      </c>
      <c r="B17" s="33" t="s">
        <v>31</v>
      </c>
      <c r="C17" s="25"/>
      <c r="D17" s="33" t="s">
        <v>32</v>
      </c>
      <c r="E17" s="33" t="s">
        <v>33</v>
      </c>
      <c r="F17" s="24" t="s">
        <v>34</v>
      </c>
      <c r="G17" s="166">
        <v>0.3</v>
      </c>
      <c r="H17" s="166"/>
      <c r="I17" s="27"/>
      <c r="J17" s="27"/>
      <c r="K17" s="27"/>
      <c r="L17" s="27"/>
      <c r="M17" s="27"/>
      <c r="N17" s="28">
        <v>615</v>
      </c>
      <c r="O17" s="28">
        <f t="shared" si="1"/>
        <v>633</v>
      </c>
      <c r="P17" s="21">
        <v>1226</v>
      </c>
      <c r="Q17" s="28">
        <f t="shared" si="2"/>
        <v>696</v>
      </c>
      <c r="R17" s="28">
        <f t="shared" si="3"/>
        <v>760</v>
      </c>
      <c r="S17" s="29">
        <v>40</v>
      </c>
      <c r="T17" s="25">
        <v>10</v>
      </c>
      <c r="U17" s="21">
        <f t="shared" ref="U17:U21" si="11">P17-Q17</f>
        <v>530</v>
      </c>
      <c r="V17" s="25">
        <f t="shared" si="4"/>
        <v>30</v>
      </c>
      <c r="W17" s="25">
        <f>ROUND((O17*V17)*1.1,0)</f>
        <v>20889</v>
      </c>
      <c r="X17" s="25">
        <f t="shared" si="5"/>
        <v>25080</v>
      </c>
      <c r="Y17" s="25"/>
      <c r="Z17" s="30">
        <f>ROUND((Q17*V17*1.1),0)</f>
        <v>22968</v>
      </c>
      <c r="AA17" s="31">
        <f>ROUND(X17/(20*60),0)</f>
        <v>21</v>
      </c>
      <c r="AB17" s="31">
        <f>ROUND(Z17/(12*60),0)</f>
        <v>32</v>
      </c>
      <c r="AC17" s="31"/>
      <c r="AD17" s="31">
        <f>ROUND(X17/(12*60),0)</f>
        <v>35</v>
      </c>
      <c r="AE17" s="32">
        <f>ROUND(Z17/(24*60),0)</f>
        <v>16</v>
      </c>
      <c r="AF17" s="32">
        <f>ROUND(X17/(24*60),0)</f>
        <v>17</v>
      </c>
    </row>
    <row r="18" spans="1:35" s="14" customFormat="1" ht="20.25" customHeight="1">
      <c r="A18" s="23">
        <v>10</v>
      </c>
      <c r="B18" s="33" t="s">
        <v>31</v>
      </c>
      <c r="C18" s="27"/>
      <c r="D18" s="33" t="s">
        <v>35</v>
      </c>
      <c r="E18" s="33" t="s">
        <v>31</v>
      </c>
      <c r="F18" s="24" t="s">
        <v>36</v>
      </c>
      <c r="G18" s="166">
        <v>0.3</v>
      </c>
      <c r="H18" s="166"/>
      <c r="I18" s="166"/>
      <c r="J18" s="166"/>
      <c r="K18" s="27"/>
      <c r="L18" s="27"/>
      <c r="M18" s="27"/>
      <c r="N18" s="28">
        <v>617</v>
      </c>
      <c r="O18" s="28">
        <f t="shared" si="1"/>
        <v>636</v>
      </c>
      <c r="P18" s="21">
        <v>1047</v>
      </c>
      <c r="Q18" s="28">
        <f t="shared" si="2"/>
        <v>700</v>
      </c>
      <c r="R18" s="28">
        <f t="shared" si="3"/>
        <v>763</v>
      </c>
      <c r="S18" s="29">
        <v>40</v>
      </c>
      <c r="T18" s="25">
        <v>10</v>
      </c>
      <c r="U18" s="21">
        <f t="shared" si="11"/>
        <v>347</v>
      </c>
      <c r="V18" s="25">
        <f t="shared" si="4"/>
        <v>30</v>
      </c>
      <c r="W18" s="25">
        <f>ROUND((O18*V18)*1.1,0)</f>
        <v>20988</v>
      </c>
      <c r="X18" s="25">
        <f t="shared" si="5"/>
        <v>25179</v>
      </c>
      <c r="Y18" s="25"/>
      <c r="Z18" s="30">
        <f>ROUND((Q18*V18*1.1),0)</f>
        <v>23100</v>
      </c>
      <c r="AA18" s="31">
        <f>ROUND(X18/(20*60),0)</f>
        <v>21</v>
      </c>
      <c r="AB18" s="31">
        <f>ROUND(Z18/(12*60),0)</f>
        <v>32</v>
      </c>
      <c r="AC18" s="31"/>
      <c r="AD18" s="31">
        <f>ROUND(X18/(12*60),0)</f>
        <v>35</v>
      </c>
      <c r="AE18" s="32">
        <f>ROUND(Z18/(24*60),0)</f>
        <v>16</v>
      </c>
      <c r="AF18" s="32">
        <f>ROUND(X18/(24*60),0)</f>
        <v>17</v>
      </c>
    </row>
    <row r="19" spans="1:35" s="14" customFormat="1" ht="20.25" customHeight="1">
      <c r="A19" s="23">
        <v>11</v>
      </c>
      <c r="B19" s="33" t="s">
        <v>31</v>
      </c>
      <c r="C19" s="27"/>
      <c r="D19" s="33" t="s">
        <v>35</v>
      </c>
      <c r="E19" s="33" t="s">
        <v>37</v>
      </c>
      <c r="F19" s="24" t="s">
        <v>38</v>
      </c>
      <c r="G19" s="166">
        <v>0.3</v>
      </c>
      <c r="H19" s="166"/>
      <c r="I19" s="166"/>
      <c r="J19" s="166"/>
      <c r="K19" s="27"/>
      <c r="L19" s="27"/>
      <c r="M19" s="27"/>
      <c r="N19" s="28">
        <v>700</v>
      </c>
      <c r="O19" s="28">
        <f t="shared" si="1"/>
        <v>721</v>
      </c>
      <c r="P19" s="21">
        <v>638</v>
      </c>
      <c r="Q19" s="28">
        <f t="shared" si="2"/>
        <v>793</v>
      </c>
      <c r="R19" s="28">
        <f t="shared" si="3"/>
        <v>865</v>
      </c>
      <c r="S19" s="29">
        <v>40</v>
      </c>
      <c r="T19" s="25">
        <v>10</v>
      </c>
      <c r="U19" s="21">
        <f t="shared" si="11"/>
        <v>-155</v>
      </c>
      <c r="V19" s="25">
        <f t="shared" si="4"/>
        <v>30</v>
      </c>
      <c r="W19" s="25">
        <f>ROUND((O19*V19)*1.1,0)</f>
        <v>23793</v>
      </c>
      <c r="X19" s="25">
        <f t="shared" si="5"/>
        <v>28545</v>
      </c>
      <c r="Y19" s="25"/>
      <c r="Z19" s="30">
        <f>ROUND((Q19*V19*1.1),0)</f>
        <v>26169</v>
      </c>
      <c r="AA19" s="31">
        <f>ROUND(X19/(20*60),0)</f>
        <v>24</v>
      </c>
      <c r="AB19" s="31">
        <f>ROUND(Z19/(12*60),0)</f>
        <v>36</v>
      </c>
      <c r="AC19" s="31"/>
      <c r="AD19" s="31">
        <f>ROUND(X19/(12*60),0)</f>
        <v>40</v>
      </c>
      <c r="AE19" s="32">
        <f>ROUND(Z19/(24*60),0)</f>
        <v>18</v>
      </c>
      <c r="AF19" s="32">
        <f>ROUND(X19/(24*60),0)</f>
        <v>20</v>
      </c>
    </row>
    <row r="20" spans="1:35" s="14" customFormat="1" ht="20.25" customHeight="1">
      <c r="A20" s="23"/>
      <c r="B20" s="40" t="s">
        <v>39</v>
      </c>
      <c r="C20" s="27">
        <v>4</v>
      </c>
      <c r="D20" s="33"/>
      <c r="E20" s="33"/>
      <c r="F20" s="24"/>
      <c r="G20" s="166"/>
      <c r="H20" s="166"/>
      <c r="I20" s="166">
        <v>6</v>
      </c>
      <c r="J20" s="166" t="s">
        <v>40</v>
      </c>
      <c r="K20" s="27" t="s">
        <v>41</v>
      </c>
      <c r="L20" s="27">
        <v>3</v>
      </c>
      <c r="M20" s="27" t="s">
        <v>1</v>
      </c>
      <c r="N20" s="28"/>
      <c r="O20" s="28"/>
      <c r="P20" s="21"/>
      <c r="Q20" s="28">
        <f>SUM(Q21:Q24)</f>
        <v>5457</v>
      </c>
      <c r="R20" s="28">
        <f t="shared" ref="R20:Z20" si="12">SUM(R21:R24)</f>
        <v>5953</v>
      </c>
      <c r="S20" s="28">
        <f t="shared" si="12"/>
        <v>160</v>
      </c>
      <c r="T20" s="28">
        <f t="shared" si="12"/>
        <v>40</v>
      </c>
      <c r="U20" s="21"/>
      <c r="V20" s="28"/>
      <c r="W20" s="28">
        <f t="shared" si="12"/>
        <v>163713</v>
      </c>
      <c r="X20" s="28">
        <f t="shared" si="12"/>
        <v>196449</v>
      </c>
      <c r="Y20" s="28">
        <v>20</v>
      </c>
      <c r="Z20" s="22">
        <f t="shared" si="12"/>
        <v>180081</v>
      </c>
      <c r="AA20" s="31"/>
      <c r="AB20" s="31"/>
      <c r="AC20" s="31"/>
      <c r="AD20" s="31"/>
      <c r="AE20" s="32"/>
      <c r="AF20" s="32"/>
      <c r="AI20" s="14">
        <v>180081</v>
      </c>
    </row>
    <row r="21" spans="1:35" s="14" customFormat="1" ht="20.25" customHeight="1">
      <c r="A21" s="23">
        <v>12</v>
      </c>
      <c r="B21" s="33" t="s">
        <v>42</v>
      </c>
      <c r="C21" s="25"/>
      <c r="D21" s="33" t="s">
        <v>42</v>
      </c>
      <c r="E21" s="33" t="s">
        <v>42</v>
      </c>
      <c r="F21" s="24" t="s">
        <v>43</v>
      </c>
      <c r="G21" s="166">
        <v>1</v>
      </c>
      <c r="H21" s="166"/>
      <c r="I21" s="27"/>
      <c r="J21" s="27"/>
      <c r="K21" s="27"/>
      <c r="L21" s="27"/>
      <c r="M21" s="27"/>
      <c r="N21" s="28">
        <v>3196</v>
      </c>
      <c r="O21" s="28">
        <f t="shared" si="1"/>
        <v>3292</v>
      </c>
      <c r="P21" s="21">
        <v>9290</v>
      </c>
      <c r="Q21" s="28">
        <f t="shared" si="2"/>
        <v>3621</v>
      </c>
      <c r="R21" s="28">
        <f t="shared" si="3"/>
        <v>3950</v>
      </c>
      <c r="S21" s="29">
        <v>40</v>
      </c>
      <c r="T21" s="25">
        <v>10</v>
      </c>
      <c r="U21" s="21">
        <f t="shared" si="11"/>
        <v>5669</v>
      </c>
      <c r="V21" s="25">
        <f t="shared" si="4"/>
        <v>30</v>
      </c>
      <c r="W21" s="25">
        <f>ROUND((O21*V21)*1.1,0)</f>
        <v>108636</v>
      </c>
      <c r="X21" s="25">
        <f t="shared" si="5"/>
        <v>130350</v>
      </c>
      <c r="Y21" s="25"/>
      <c r="Z21" s="30">
        <f>ROUND((Q21*V21*1.1),0)</f>
        <v>119493</v>
      </c>
      <c r="AA21" s="31">
        <f>ROUND(X21/(20*60),0)</f>
        <v>109</v>
      </c>
      <c r="AB21" s="31">
        <f>ROUND(Z21/(12*60),0)</f>
        <v>166</v>
      </c>
      <c r="AC21" s="31"/>
      <c r="AD21" s="31">
        <f>ROUND(X21/(12*60),0)</f>
        <v>181</v>
      </c>
      <c r="AE21" s="32">
        <f>ROUND(Z21/(24*60),0)</f>
        <v>83</v>
      </c>
      <c r="AF21" s="32">
        <f>ROUND(X21/(24*60),0)</f>
        <v>91</v>
      </c>
    </row>
    <row r="22" spans="1:35" s="14" customFormat="1" ht="20.25" customHeight="1">
      <c r="A22" s="23">
        <v>13</v>
      </c>
      <c r="B22" s="33" t="s">
        <v>42</v>
      </c>
      <c r="C22" s="24"/>
      <c r="D22" s="33" t="s">
        <v>42</v>
      </c>
      <c r="E22" s="33" t="s">
        <v>44</v>
      </c>
      <c r="F22" s="24" t="s">
        <v>45</v>
      </c>
      <c r="G22" s="166">
        <v>0.3</v>
      </c>
      <c r="H22" s="166"/>
      <c r="I22" s="24"/>
      <c r="J22" s="24"/>
      <c r="K22" s="24"/>
      <c r="L22" s="24"/>
      <c r="M22" s="25"/>
      <c r="N22" s="28">
        <v>700</v>
      </c>
      <c r="O22" s="28">
        <f t="shared" si="1"/>
        <v>721</v>
      </c>
      <c r="P22" s="21"/>
      <c r="Q22" s="28">
        <f t="shared" si="2"/>
        <v>793</v>
      </c>
      <c r="R22" s="28">
        <f t="shared" si="3"/>
        <v>865</v>
      </c>
      <c r="S22" s="29">
        <v>40</v>
      </c>
      <c r="T22" s="25">
        <v>10</v>
      </c>
      <c r="U22" s="17"/>
      <c r="V22" s="25">
        <f t="shared" si="4"/>
        <v>30</v>
      </c>
      <c r="W22" s="25">
        <f>ROUND((O22*V22)*1.1,0)</f>
        <v>23793</v>
      </c>
      <c r="X22" s="25">
        <f t="shared" si="5"/>
        <v>28545</v>
      </c>
      <c r="Y22" s="25"/>
      <c r="Z22" s="30">
        <f>ROUND((Q22*V22*1.1),0)</f>
        <v>26169</v>
      </c>
      <c r="AA22" s="31">
        <f>ROUND(X22/(20*60),0)</f>
        <v>24</v>
      </c>
      <c r="AB22" s="31">
        <f>ROUND(Z22/(12*60),0)</f>
        <v>36</v>
      </c>
      <c r="AC22" s="31"/>
      <c r="AD22" s="31">
        <f>ROUND(X22/(12*60),0)</f>
        <v>40</v>
      </c>
      <c r="AE22" s="32">
        <f>ROUND(Z22/(24*60),0)</f>
        <v>18</v>
      </c>
      <c r="AF22" s="32">
        <f>ROUND(X22/(24*60),0)</f>
        <v>20</v>
      </c>
    </row>
    <row r="23" spans="1:35" s="14" customFormat="1" ht="20.25" customHeight="1">
      <c r="A23" s="23">
        <v>14</v>
      </c>
      <c r="B23" s="33" t="s">
        <v>42</v>
      </c>
      <c r="C23" s="27"/>
      <c r="D23" s="33" t="s">
        <v>42</v>
      </c>
      <c r="E23" s="33" t="s">
        <v>46</v>
      </c>
      <c r="F23" s="24" t="s">
        <v>47</v>
      </c>
      <c r="G23" s="166">
        <v>0.3</v>
      </c>
      <c r="H23" s="166"/>
      <c r="I23" s="166"/>
      <c r="J23" s="166"/>
      <c r="K23" s="27"/>
      <c r="L23" s="27"/>
      <c r="M23" s="25"/>
      <c r="N23" s="28">
        <v>420</v>
      </c>
      <c r="O23" s="28">
        <f t="shared" si="1"/>
        <v>433</v>
      </c>
      <c r="P23" s="21"/>
      <c r="Q23" s="28">
        <f t="shared" si="2"/>
        <v>476</v>
      </c>
      <c r="R23" s="28">
        <f t="shared" si="3"/>
        <v>520</v>
      </c>
      <c r="S23" s="29">
        <v>40</v>
      </c>
      <c r="T23" s="25">
        <v>10</v>
      </c>
      <c r="U23" s="17"/>
      <c r="V23" s="25">
        <f t="shared" si="4"/>
        <v>30</v>
      </c>
      <c r="W23" s="25">
        <f>ROUND((O23*V23)*1.1,0)</f>
        <v>14289</v>
      </c>
      <c r="X23" s="25">
        <f t="shared" si="5"/>
        <v>17160</v>
      </c>
      <c r="Y23" s="25"/>
      <c r="Z23" s="30">
        <f>ROUND((Q23*V23*1.1),0)</f>
        <v>15708</v>
      </c>
      <c r="AA23" s="31">
        <f>ROUND(X23/(20*60),0)</f>
        <v>14</v>
      </c>
      <c r="AB23" s="31">
        <f>ROUND(Z23/(12*60),0)</f>
        <v>22</v>
      </c>
      <c r="AC23" s="31"/>
      <c r="AD23" s="31">
        <f>ROUND(X23/(12*60),0)</f>
        <v>24</v>
      </c>
      <c r="AE23" s="32">
        <f>ROUND(Z23/(24*60),0)</f>
        <v>11</v>
      </c>
      <c r="AF23" s="32">
        <f>ROUND(X23/(24*60),0)</f>
        <v>12</v>
      </c>
    </row>
    <row r="24" spans="1:35" s="14" customFormat="1" ht="20.25" customHeight="1">
      <c r="A24" s="23">
        <v>15</v>
      </c>
      <c r="B24" s="41" t="s">
        <v>42</v>
      </c>
      <c r="C24" s="42"/>
      <c r="D24" s="41" t="s">
        <v>48</v>
      </c>
      <c r="E24" s="41" t="s">
        <v>49</v>
      </c>
      <c r="F24" s="43" t="s">
        <v>50</v>
      </c>
      <c r="G24" s="44">
        <v>0.3</v>
      </c>
      <c r="H24" s="44"/>
      <c r="I24" s="44"/>
      <c r="J24" s="44"/>
      <c r="K24" s="42"/>
      <c r="L24" s="42"/>
      <c r="M24" s="42"/>
      <c r="N24" s="45">
        <v>500</v>
      </c>
      <c r="O24" s="45">
        <f t="shared" si="1"/>
        <v>515</v>
      </c>
      <c r="P24" s="177">
        <v>802</v>
      </c>
      <c r="Q24" s="45">
        <f t="shared" si="2"/>
        <v>567</v>
      </c>
      <c r="R24" s="45">
        <f t="shared" si="3"/>
        <v>618</v>
      </c>
      <c r="S24" s="46">
        <v>40</v>
      </c>
      <c r="T24" s="47">
        <v>10</v>
      </c>
      <c r="U24" s="21">
        <f t="shared" ref="U24" si="13">P24-Q24</f>
        <v>235</v>
      </c>
      <c r="V24" s="47">
        <f t="shared" si="4"/>
        <v>30</v>
      </c>
      <c r="W24" s="47">
        <f>ROUND((O24*V24)*1.1,0)</f>
        <v>16995</v>
      </c>
      <c r="X24" s="47">
        <f t="shared" si="5"/>
        <v>20394</v>
      </c>
      <c r="Y24" s="47"/>
      <c r="Z24" s="48">
        <f>ROUND((Q24*V24*1.1),0)</f>
        <v>18711</v>
      </c>
      <c r="AA24" s="31">
        <f>ROUND(X24/(20*60),0)</f>
        <v>17</v>
      </c>
      <c r="AB24" s="31">
        <f>ROUND(Z24/(12*60),0)</f>
        <v>26</v>
      </c>
      <c r="AC24" s="31"/>
      <c r="AD24" s="31">
        <f>ROUND(X24/(12*60),0)</f>
        <v>28</v>
      </c>
      <c r="AE24" s="32">
        <f>ROUND(Z24/(24*60),0)</f>
        <v>13</v>
      </c>
      <c r="AF24" s="32">
        <f>ROUND(X24/(24*60),0)</f>
        <v>14</v>
      </c>
    </row>
    <row r="25" spans="1:35" s="14" customFormat="1" ht="21.75" customHeight="1">
      <c r="A25" s="51"/>
      <c r="B25" s="52" t="s">
        <v>52</v>
      </c>
      <c r="C25" s="53"/>
      <c r="D25" s="54"/>
      <c r="E25" s="55"/>
      <c r="F25" s="55"/>
      <c r="G25" s="56"/>
      <c r="H25" s="56"/>
      <c r="I25" s="57"/>
      <c r="J25" s="57"/>
      <c r="K25" s="56"/>
      <c r="L25" s="56"/>
      <c r="M25" s="56"/>
      <c r="N25" s="53"/>
      <c r="O25" s="53"/>
      <c r="P25" s="178"/>
      <c r="Q25" s="53"/>
      <c r="R25" s="53"/>
      <c r="S25" s="53"/>
      <c r="T25" s="53"/>
      <c r="U25" s="178"/>
      <c r="V25" s="53"/>
      <c r="W25" s="53"/>
      <c r="X25" s="53"/>
      <c r="Y25" s="53"/>
      <c r="Z25" s="58"/>
      <c r="AA25" s="31"/>
      <c r="AB25" s="31"/>
      <c r="AC25" s="31"/>
      <c r="AD25" s="31"/>
      <c r="AE25" s="32"/>
      <c r="AF25" s="32"/>
    </row>
    <row r="26" spans="1:35" s="14" customFormat="1" ht="21.75" customHeight="1">
      <c r="A26" s="51"/>
      <c r="B26" s="24" t="s">
        <v>53</v>
      </c>
      <c r="C26" s="25">
        <v>12</v>
      </c>
      <c r="D26" s="59"/>
      <c r="E26" s="60"/>
      <c r="F26" s="60"/>
      <c r="G26" s="61"/>
      <c r="H26" s="61"/>
      <c r="I26" s="166">
        <v>0.6</v>
      </c>
      <c r="J26" s="26" t="s">
        <v>5</v>
      </c>
      <c r="K26" s="27" t="s">
        <v>54</v>
      </c>
      <c r="L26" s="27">
        <v>10</v>
      </c>
      <c r="M26" s="61" t="s">
        <v>1</v>
      </c>
      <c r="N26" s="25"/>
      <c r="O26" s="25"/>
      <c r="P26" s="17"/>
      <c r="Q26" s="28">
        <f>SUM(Q27:Q38)</f>
        <v>13829</v>
      </c>
      <c r="R26" s="28">
        <f t="shared" ref="R26:Z26" si="14">SUM(R27:R38)</f>
        <v>15084</v>
      </c>
      <c r="S26" s="28">
        <f t="shared" si="14"/>
        <v>480</v>
      </c>
      <c r="T26" s="28">
        <f t="shared" si="14"/>
        <v>120</v>
      </c>
      <c r="U26" s="21"/>
      <c r="V26" s="28"/>
      <c r="W26" s="28">
        <f t="shared" si="14"/>
        <v>414810</v>
      </c>
      <c r="X26" s="28">
        <f t="shared" si="14"/>
        <v>497772</v>
      </c>
      <c r="Y26" s="28">
        <v>20</v>
      </c>
      <c r="Z26" s="22">
        <f t="shared" si="14"/>
        <v>456357</v>
      </c>
      <c r="AA26" s="31"/>
      <c r="AB26" s="31"/>
      <c r="AC26" s="31"/>
      <c r="AD26" s="31"/>
      <c r="AE26" s="32"/>
      <c r="AF26" s="32"/>
      <c r="AI26" s="14">
        <v>456357</v>
      </c>
    </row>
    <row r="27" spans="1:35" s="14" customFormat="1" ht="21.75" customHeight="1">
      <c r="A27" s="62">
        <v>1</v>
      </c>
      <c r="B27" s="24" t="s">
        <v>7</v>
      </c>
      <c r="C27" s="24"/>
      <c r="D27" s="33" t="s">
        <v>55</v>
      </c>
      <c r="E27" s="33" t="s">
        <v>55</v>
      </c>
      <c r="F27" s="24" t="s">
        <v>56</v>
      </c>
      <c r="G27" s="166">
        <v>0.6</v>
      </c>
      <c r="H27" s="166"/>
      <c r="I27" s="24"/>
      <c r="J27" s="24"/>
      <c r="K27" s="24"/>
      <c r="L27" s="24"/>
      <c r="M27" s="27"/>
      <c r="N27" s="25">
        <v>1098</v>
      </c>
      <c r="O27" s="28">
        <f t="shared" ref="O27:O77" si="15">ROUND(1.03*N27,0)</f>
        <v>1131</v>
      </c>
      <c r="P27" s="21">
        <v>2539</v>
      </c>
      <c r="Q27" s="28">
        <f t="shared" ref="Q27:Q77" si="16">ROUND(O27*1.1,0)</f>
        <v>1244</v>
      </c>
      <c r="R27" s="28">
        <f t="shared" ref="R27:R77" si="17">ROUND(O27*1.2,0)</f>
        <v>1357</v>
      </c>
      <c r="S27" s="25">
        <v>40</v>
      </c>
      <c r="T27" s="25">
        <v>10</v>
      </c>
      <c r="U27" s="21">
        <f t="shared" ref="U27:U33" si="18">P27-Q27</f>
        <v>1295</v>
      </c>
      <c r="V27" s="25">
        <v>30</v>
      </c>
      <c r="W27" s="25">
        <f t="shared" ref="W27:W38" si="19">ROUND((O27*V27)*1.1,0)</f>
        <v>37323</v>
      </c>
      <c r="X27" s="25">
        <f t="shared" ref="X27:X77" si="20">ROUND((R27*V27*1.1),0)</f>
        <v>44781</v>
      </c>
      <c r="Y27" s="25"/>
      <c r="Z27" s="30">
        <f t="shared" ref="Z27:Z38" si="21">ROUND((Q27*V27*1.1),0)</f>
        <v>41052</v>
      </c>
      <c r="AA27" s="31">
        <f t="shared" ref="AA27:AA38" si="22">ROUND(X27/(20*60),0)</f>
        <v>37</v>
      </c>
      <c r="AB27" s="31">
        <f t="shared" ref="AB27:AB38" si="23">ROUND(Z27/(12*60),0)</f>
        <v>57</v>
      </c>
      <c r="AC27" s="31"/>
      <c r="AD27" s="31">
        <f t="shared" ref="AD27:AD38" si="24">ROUND(X27/(12*60),0)</f>
        <v>62</v>
      </c>
      <c r="AE27" s="32">
        <f t="shared" ref="AE27:AE38" si="25">ROUND(Z27/(24*60),0)</f>
        <v>29</v>
      </c>
      <c r="AF27" s="32">
        <f t="shared" ref="AF27:AF38" si="26">ROUND(X27/(24*60),0)</f>
        <v>31</v>
      </c>
    </row>
    <row r="28" spans="1:35" s="14" customFormat="1" ht="21.75" customHeight="1">
      <c r="A28" s="62">
        <v>2</v>
      </c>
      <c r="B28" s="24" t="s">
        <v>7</v>
      </c>
      <c r="C28" s="25"/>
      <c r="D28" s="33" t="s">
        <v>57</v>
      </c>
      <c r="E28" s="33" t="s">
        <v>57</v>
      </c>
      <c r="F28" s="24" t="s">
        <v>58</v>
      </c>
      <c r="G28" s="166">
        <v>1</v>
      </c>
      <c r="H28" s="166"/>
      <c r="I28" s="166"/>
      <c r="J28" s="166"/>
      <c r="K28" s="27"/>
      <c r="L28" s="27"/>
      <c r="M28" s="27"/>
      <c r="N28" s="25">
        <v>1705</v>
      </c>
      <c r="O28" s="28">
        <f t="shared" si="15"/>
        <v>1756</v>
      </c>
      <c r="P28" s="21">
        <v>2432</v>
      </c>
      <c r="Q28" s="28">
        <f t="shared" si="16"/>
        <v>1932</v>
      </c>
      <c r="R28" s="28">
        <f t="shared" si="17"/>
        <v>2107</v>
      </c>
      <c r="S28" s="25">
        <v>40</v>
      </c>
      <c r="T28" s="25">
        <v>10</v>
      </c>
      <c r="U28" s="21">
        <f t="shared" si="18"/>
        <v>500</v>
      </c>
      <c r="V28" s="25">
        <v>30</v>
      </c>
      <c r="W28" s="25">
        <f t="shared" si="19"/>
        <v>57948</v>
      </c>
      <c r="X28" s="25">
        <f t="shared" si="20"/>
        <v>69531</v>
      </c>
      <c r="Y28" s="25"/>
      <c r="Z28" s="30">
        <f t="shared" si="21"/>
        <v>63756</v>
      </c>
      <c r="AA28" s="31">
        <f t="shared" si="22"/>
        <v>58</v>
      </c>
      <c r="AB28" s="31">
        <f t="shared" si="23"/>
        <v>89</v>
      </c>
      <c r="AC28" s="31"/>
      <c r="AD28" s="31">
        <f t="shared" si="24"/>
        <v>97</v>
      </c>
      <c r="AE28" s="32">
        <f t="shared" si="25"/>
        <v>44</v>
      </c>
      <c r="AF28" s="32">
        <f t="shared" si="26"/>
        <v>48</v>
      </c>
    </row>
    <row r="29" spans="1:35" s="14" customFormat="1" ht="21.75" customHeight="1">
      <c r="A29" s="62">
        <v>3</v>
      </c>
      <c r="B29" s="24" t="s">
        <v>7</v>
      </c>
      <c r="C29" s="25"/>
      <c r="D29" s="33" t="s">
        <v>57</v>
      </c>
      <c r="E29" s="33" t="s">
        <v>59</v>
      </c>
      <c r="F29" s="24" t="s">
        <v>60</v>
      </c>
      <c r="G29" s="166">
        <v>0.3</v>
      </c>
      <c r="H29" s="166"/>
      <c r="I29" s="166"/>
      <c r="J29" s="166"/>
      <c r="K29" s="27"/>
      <c r="L29" s="27"/>
      <c r="M29" s="27"/>
      <c r="N29" s="25">
        <v>877</v>
      </c>
      <c r="O29" s="28">
        <f t="shared" si="15"/>
        <v>903</v>
      </c>
      <c r="P29" s="21">
        <v>1549</v>
      </c>
      <c r="Q29" s="28">
        <f t="shared" si="16"/>
        <v>993</v>
      </c>
      <c r="R29" s="28">
        <f t="shared" si="17"/>
        <v>1084</v>
      </c>
      <c r="S29" s="25">
        <v>40</v>
      </c>
      <c r="T29" s="25">
        <v>10</v>
      </c>
      <c r="U29" s="21">
        <f t="shared" si="18"/>
        <v>556</v>
      </c>
      <c r="V29" s="25">
        <v>30</v>
      </c>
      <c r="W29" s="25">
        <f t="shared" si="19"/>
        <v>29799</v>
      </c>
      <c r="X29" s="25">
        <f t="shared" si="20"/>
        <v>35772</v>
      </c>
      <c r="Y29" s="25"/>
      <c r="Z29" s="30">
        <f t="shared" si="21"/>
        <v>32769</v>
      </c>
      <c r="AA29" s="31">
        <f t="shared" si="22"/>
        <v>30</v>
      </c>
      <c r="AB29" s="31">
        <f t="shared" si="23"/>
        <v>46</v>
      </c>
      <c r="AC29" s="31"/>
      <c r="AD29" s="31">
        <f t="shared" si="24"/>
        <v>50</v>
      </c>
      <c r="AE29" s="32">
        <f t="shared" si="25"/>
        <v>23</v>
      </c>
      <c r="AF29" s="32">
        <f t="shared" si="26"/>
        <v>25</v>
      </c>
    </row>
    <row r="30" spans="1:35" s="14" customFormat="1" ht="21.75" customHeight="1">
      <c r="A30" s="62">
        <v>4</v>
      </c>
      <c r="B30" s="24" t="s">
        <v>7</v>
      </c>
      <c r="C30" s="25"/>
      <c r="D30" s="33" t="s">
        <v>57</v>
      </c>
      <c r="E30" s="33" t="s">
        <v>61</v>
      </c>
      <c r="F30" s="24" t="s">
        <v>62</v>
      </c>
      <c r="G30" s="166">
        <v>0.3</v>
      </c>
      <c r="H30" s="166"/>
      <c r="I30" s="166"/>
      <c r="J30" s="166"/>
      <c r="K30" s="27"/>
      <c r="L30" s="27"/>
      <c r="M30" s="27"/>
      <c r="N30" s="25">
        <v>325</v>
      </c>
      <c r="O30" s="28">
        <f t="shared" si="15"/>
        <v>335</v>
      </c>
      <c r="P30" s="21">
        <v>286</v>
      </c>
      <c r="Q30" s="28">
        <f t="shared" si="16"/>
        <v>369</v>
      </c>
      <c r="R30" s="28">
        <f t="shared" si="17"/>
        <v>402</v>
      </c>
      <c r="S30" s="25">
        <v>40</v>
      </c>
      <c r="T30" s="25">
        <v>10</v>
      </c>
      <c r="U30" s="21">
        <f t="shared" si="18"/>
        <v>-83</v>
      </c>
      <c r="V30" s="25">
        <v>30</v>
      </c>
      <c r="W30" s="25">
        <f t="shared" si="19"/>
        <v>11055</v>
      </c>
      <c r="X30" s="25">
        <f t="shared" si="20"/>
        <v>13266</v>
      </c>
      <c r="Y30" s="25"/>
      <c r="Z30" s="30">
        <f t="shared" si="21"/>
        <v>12177</v>
      </c>
      <c r="AA30" s="31">
        <f t="shared" si="22"/>
        <v>11</v>
      </c>
      <c r="AB30" s="31">
        <f t="shared" si="23"/>
        <v>17</v>
      </c>
      <c r="AC30" s="31"/>
      <c r="AD30" s="31">
        <f t="shared" si="24"/>
        <v>18</v>
      </c>
      <c r="AE30" s="32">
        <f t="shared" si="25"/>
        <v>8</v>
      </c>
      <c r="AF30" s="32">
        <f t="shared" si="26"/>
        <v>9</v>
      </c>
    </row>
    <row r="31" spans="1:35" s="14" customFormat="1" ht="21.75" customHeight="1">
      <c r="A31" s="62">
        <v>5</v>
      </c>
      <c r="B31" s="24" t="s">
        <v>7</v>
      </c>
      <c r="C31" s="25"/>
      <c r="D31" s="33" t="s">
        <v>57</v>
      </c>
      <c r="E31" s="33" t="s">
        <v>63</v>
      </c>
      <c r="F31" s="24" t="s">
        <v>64</v>
      </c>
      <c r="G31" s="166">
        <v>0.6</v>
      </c>
      <c r="H31" s="166"/>
      <c r="I31" s="166"/>
      <c r="J31" s="166"/>
      <c r="K31" s="27"/>
      <c r="L31" s="27"/>
      <c r="M31" s="27"/>
      <c r="N31" s="25">
        <v>890</v>
      </c>
      <c r="O31" s="28">
        <f t="shared" si="15"/>
        <v>917</v>
      </c>
      <c r="P31" s="21">
        <v>1222</v>
      </c>
      <c r="Q31" s="28">
        <f t="shared" si="16"/>
        <v>1009</v>
      </c>
      <c r="R31" s="28">
        <f t="shared" si="17"/>
        <v>1100</v>
      </c>
      <c r="S31" s="25">
        <v>40</v>
      </c>
      <c r="T31" s="25">
        <v>10</v>
      </c>
      <c r="U31" s="21">
        <f t="shared" si="18"/>
        <v>213</v>
      </c>
      <c r="V31" s="25">
        <v>30</v>
      </c>
      <c r="W31" s="25">
        <f t="shared" si="19"/>
        <v>30261</v>
      </c>
      <c r="X31" s="25">
        <f t="shared" si="20"/>
        <v>36300</v>
      </c>
      <c r="Y31" s="25"/>
      <c r="Z31" s="30">
        <f t="shared" si="21"/>
        <v>33297</v>
      </c>
      <c r="AA31" s="31">
        <f t="shared" si="22"/>
        <v>30</v>
      </c>
      <c r="AB31" s="31">
        <f t="shared" si="23"/>
        <v>46</v>
      </c>
      <c r="AC31" s="31"/>
      <c r="AD31" s="31">
        <f t="shared" si="24"/>
        <v>50</v>
      </c>
      <c r="AE31" s="32">
        <f t="shared" si="25"/>
        <v>23</v>
      </c>
      <c r="AF31" s="32">
        <f t="shared" si="26"/>
        <v>25</v>
      </c>
    </row>
    <row r="32" spans="1:35" s="14" customFormat="1" ht="21.75" customHeight="1">
      <c r="A32" s="62">
        <v>6</v>
      </c>
      <c r="B32" s="24" t="s">
        <v>7</v>
      </c>
      <c r="C32" s="25"/>
      <c r="D32" s="33" t="s">
        <v>65</v>
      </c>
      <c r="E32" s="33" t="s">
        <v>65</v>
      </c>
      <c r="F32" s="24" t="s">
        <v>66</v>
      </c>
      <c r="G32" s="166">
        <v>0.3</v>
      </c>
      <c r="H32" s="166"/>
      <c r="I32" s="166"/>
      <c r="J32" s="166"/>
      <c r="K32" s="27"/>
      <c r="L32" s="27"/>
      <c r="M32" s="27"/>
      <c r="N32" s="25">
        <v>2275</v>
      </c>
      <c r="O32" s="28">
        <f t="shared" si="15"/>
        <v>2343</v>
      </c>
      <c r="P32" s="21">
        <v>5682</v>
      </c>
      <c r="Q32" s="28">
        <f t="shared" si="16"/>
        <v>2577</v>
      </c>
      <c r="R32" s="28">
        <f t="shared" si="17"/>
        <v>2812</v>
      </c>
      <c r="S32" s="25">
        <v>40</v>
      </c>
      <c r="T32" s="25">
        <v>10</v>
      </c>
      <c r="U32" s="17">
        <f t="shared" si="18"/>
        <v>3105</v>
      </c>
      <c r="V32" s="25">
        <v>30</v>
      </c>
      <c r="W32" s="25">
        <f t="shared" si="19"/>
        <v>77319</v>
      </c>
      <c r="X32" s="25">
        <f t="shared" si="20"/>
        <v>92796</v>
      </c>
      <c r="Y32" s="25"/>
      <c r="Z32" s="30">
        <f t="shared" si="21"/>
        <v>85041</v>
      </c>
      <c r="AA32" s="31">
        <f t="shared" si="22"/>
        <v>77</v>
      </c>
      <c r="AB32" s="31">
        <f t="shared" si="23"/>
        <v>118</v>
      </c>
      <c r="AC32" s="31"/>
      <c r="AD32" s="31">
        <f t="shared" si="24"/>
        <v>129</v>
      </c>
      <c r="AE32" s="32">
        <f t="shared" si="25"/>
        <v>59</v>
      </c>
      <c r="AF32" s="32">
        <f t="shared" si="26"/>
        <v>64</v>
      </c>
    </row>
    <row r="33" spans="1:35" s="14" customFormat="1" ht="21.75" customHeight="1">
      <c r="A33" s="62">
        <v>7</v>
      </c>
      <c r="B33" s="24" t="s">
        <v>7</v>
      </c>
      <c r="C33" s="25"/>
      <c r="D33" s="33" t="s">
        <v>65</v>
      </c>
      <c r="E33" s="33" t="s">
        <v>67</v>
      </c>
      <c r="F33" s="24" t="s">
        <v>68</v>
      </c>
      <c r="G33" s="166">
        <v>0.6</v>
      </c>
      <c r="H33" s="166"/>
      <c r="I33" s="166"/>
      <c r="J33" s="166"/>
      <c r="K33" s="27"/>
      <c r="L33" s="27"/>
      <c r="M33" s="27"/>
      <c r="N33" s="25">
        <v>1200</v>
      </c>
      <c r="O33" s="28">
        <f t="shared" si="15"/>
        <v>1236</v>
      </c>
      <c r="P33" s="21">
        <v>585</v>
      </c>
      <c r="Q33" s="28">
        <f t="shared" si="16"/>
        <v>1360</v>
      </c>
      <c r="R33" s="28">
        <f t="shared" si="17"/>
        <v>1483</v>
      </c>
      <c r="S33" s="25">
        <v>40</v>
      </c>
      <c r="T33" s="25">
        <v>10</v>
      </c>
      <c r="U33" s="17">
        <f t="shared" si="18"/>
        <v>-775</v>
      </c>
      <c r="V33" s="25">
        <v>30</v>
      </c>
      <c r="W33" s="25">
        <f t="shared" si="19"/>
        <v>40788</v>
      </c>
      <c r="X33" s="25">
        <f t="shared" si="20"/>
        <v>48939</v>
      </c>
      <c r="Y33" s="25"/>
      <c r="Z33" s="30">
        <f t="shared" si="21"/>
        <v>44880</v>
      </c>
      <c r="AA33" s="31">
        <f t="shared" si="22"/>
        <v>41</v>
      </c>
      <c r="AB33" s="31">
        <f t="shared" si="23"/>
        <v>62</v>
      </c>
      <c r="AC33" s="31"/>
      <c r="AD33" s="31">
        <f t="shared" si="24"/>
        <v>68</v>
      </c>
      <c r="AE33" s="32">
        <f t="shared" si="25"/>
        <v>31</v>
      </c>
      <c r="AF33" s="32">
        <f t="shared" si="26"/>
        <v>34</v>
      </c>
    </row>
    <row r="34" spans="1:35" s="14" customFormat="1" ht="21.75" customHeight="1">
      <c r="A34" s="62">
        <v>8</v>
      </c>
      <c r="B34" s="24" t="s">
        <v>7</v>
      </c>
      <c r="C34" s="25"/>
      <c r="D34" s="33" t="s">
        <v>65</v>
      </c>
      <c r="E34" s="33" t="s">
        <v>69</v>
      </c>
      <c r="F34" s="24" t="s">
        <v>70</v>
      </c>
      <c r="G34" s="166">
        <v>1</v>
      </c>
      <c r="H34" s="166"/>
      <c r="I34" s="166"/>
      <c r="J34" s="166"/>
      <c r="K34" s="27"/>
      <c r="L34" s="27"/>
      <c r="M34" s="27"/>
      <c r="N34" s="25">
        <v>600</v>
      </c>
      <c r="O34" s="28">
        <f t="shared" si="15"/>
        <v>618</v>
      </c>
      <c r="P34" s="21"/>
      <c r="Q34" s="28">
        <f t="shared" si="16"/>
        <v>680</v>
      </c>
      <c r="R34" s="28">
        <f t="shared" si="17"/>
        <v>742</v>
      </c>
      <c r="S34" s="25">
        <v>40</v>
      </c>
      <c r="T34" s="25">
        <v>10</v>
      </c>
      <c r="U34" s="17"/>
      <c r="V34" s="25">
        <v>30</v>
      </c>
      <c r="W34" s="25">
        <f t="shared" si="19"/>
        <v>20394</v>
      </c>
      <c r="X34" s="25">
        <f t="shared" si="20"/>
        <v>24486</v>
      </c>
      <c r="Y34" s="25"/>
      <c r="Z34" s="30">
        <f t="shared" si="21"/>
        <v>22440</v>
      </c>
      <c r="AA34" s="31">
        <f t="shared" si="22"/>
        <v>20</v>
      </c>
      <c r="AB34" s="31">
        <f t="shared" si="23"/>
        <v>31</v>
      </c>
      <c r="AC34" s="31"/>
      <c r="AD34" s="31">
        <f t="shared" si="24"/>
        <v>34</v>
      </c>
      <c r="AE34" s="32">
        <f t="shared" si="25"/>
        <v>16</v>
      </c>
      <c r="AF34" s="32">
        <f t="shared" si="26"/>
        <v>17</v>
      </c>
    </row>
    <row r="35" spans="1:35" s="14" customFormat="1" ht="21.75" customHeight="1">
      <c r="A35" s="62">
        <v>9</v>
      </c>
      <c r="B35" s="24" t="s">
        <v>7</v>
      </c>
      <c r="C35" s="25"/>
      <c r="D35" s="33" t="s">
        <v>65</v>
      </c>
      <c r="E35" s="33" t="s">
        <v>71</v>
      </c>
      <c r="F35" s="24" t="s">
        <v>72</v>
      </c>
      <c r="G35" s="166">
        <v>0.6</v>
      </c>
      <c r="H35" s="166"/>
      <c r="I35" s="166"/>
      <c r="J35" s="166"/>
      <c r="K35" s="27"/>
      <c r="L35" s="27"/>
      <c r="M35" s="27"/>
      <c r="N35" s="25">
        <v>434</v>
      </c>
      <c r="O35" s="28">
        <f t="shared" si="15"/>
        <v>447</v>
      </c>
      <c r="P35" s="21"/>
      <c r="Q35" s="28">
        <f t="shared" si="16"/>
        <v>492</v>
      </c>
      <c r="R35" s="28">
        <f t="shared" si="17"/>
        <v>536</v>
      </c>
      <c r="S35" s="25">
        <v>40</v>
      </c>
      <c r="T35" s="25">
        <v>10</v>
      </c>
      <c r="U35" s="17"/>
      <c r="V35" s="25">
        <v>30</v>
      </c>
      <c r="W35" s="25">
        <f t="shared" si="19"/>
        <v>14751</v>
      </c>
      <c r="X35" s="25">
        <f t="shared" si="20"/>
        <v>17688</v>
      </c>
      <c r="Y35" s="25"/>
      <c r="Z35" s="30">
        <f t="shared" si="21"/>
        <v>16236</v>
      </c>
      <c r="AA35" s="31">
        <f t="shared" si="22"/>
        <v>15</v>
      </c>
      <c r="AB35" s="31">
        <f t="shared" si="23"/>
        <v>23</v>
      </c>
      <c r="AC35" s="31"/>
      <c r="AD35" s="31">
        <f t="shared" si="24"/>
        <v>25</v>
      </c>
      <c r="AE35" s="32">
        <f t="shared" si="25"/>
        <v>11</v>
      </c>
      <c r="AF35" s="32">
        <f t="shared" si="26"/>
        <v>12</v>
      </c>
    </row>
    <row r="36" spans="1:35" s="14" customFormat="1" ht="21.75" customHeight="1">
      <c r="A36" s="62">
        <v>10</v>
      </c>
      <c r="B36" s="24" t="s">
        <v>7</v>
      </c>
      <c r="C36" s="25"/>
      <c r="D36" s="33" t="s">
        <v>73</v>
      </c>
      <c r="E36" s="33" t="s">
        <v>73</v>
      </c>
      <c r="F36" s="24" t="s">
        <v>74</v>
      </c>
      <c r="G36" s="166">
        <v>1</v>
      </c>
      <c r="H36" s="166"/>
      <c r="I36" s="166"/>
      <c r="J36" s="166"/>
      <c r="K36" s="27"/>
      <c r="L36" s="27"/>
      <c r="M36" s="27"/>
      <c r="N36" s="25">
        <v>2250</v>
      </c>
      <c r="O36" s="28">
        <f t="shared" si="15"/>
        <v>2318</v>
      </c>
      <c r="P36" s="21">
        <v>3079</v>
      </c>
      <c r="Q36" s="28">
        <f t="shared" si="16"/>
        <v>2550</v>
      </c>
      <c r="R36" s="28">
        <f t="shared" si="17"/>
        <v>2782</v>
      </c>
      <c r="S36" s="25">
        <v>40</v>
      </c>
      <c r="T36" s="25">
        <v>10</v>
      </c>
      <c r="U36" s="17">
        <f t="shared" ref="U36:U37" si="27">P36-Q36</f>
        <v>529</v>
      </c>
      <c r="V36" s="25">
        <v>30</v>
      </c>
      <c r="W36" s="25">
        <f t="shared" si="19"/>
        <v>76494</v>
      </c>
      <c r="X36" s="25">
        <f t="shared" si="20"/>
        <v>91806</v>
      </c>
      <c r="Y36" s="25"/>
      <c r="Z36" s="30">
        <f t="shared" si="21"/>
        <v>84150</v>
      </c>
      <c r="AA36" s="31">
        <f t="shared" si="22"/>
        <v>77</v>
      </c>
      <c r="AB36" s="31">
        <f t="shared" si="23"/>
        <v>117</v>
      </c>
      <c r="AC36" s="31"/>
      <c r="AD36" s="31">
        <f t="shared" si="24"/>
        <v>128</v>
      </c>
      <c r="AE36" s="32">
        <f t="shared" si="25"/>
        <v>58</v>
      </c>
      <c r="AF36" s="32">
        <f t="shared" si="26"/>
        <v>64</v>
      </c>
    </row>
    <row r="37" spans="1:35" s="14" customFormat="1" ht="21.75" customHeight="1">
      <c r="A37" s="62">
        <v>11</v>
      </c>
      <c r="B37" s="24" t="s">
        <v>7</v>
      </c>
      <c r="C37" s="25"/>
      <c r="D37" s="33" t="s">
        <v>73</v>
      </c>
      <c r="E37" s="33" t="s">
        <v>75</v>
      </c>
      <c r="F37" s="24" t="s">
        <v>76</v>
      </c>
      <c r="G37" s="166">
        <v>0.1</v>
      </c>
      <c r="H37" s="166"/>
      <c r="I37" s="166"/>
      <c r="J37" s="166"/>
      <c r="K37" s="27"/>
      <c r="L37" s="27"/>
      <c r="M37" s="27"/>
      <c r="N37" s="25">
        <v>370</v>
      </c>
      <c r="O37" s="28">
        <f t="shared" si="15"/>
        <v>381</v>
      </c>
      <c r="P37" s="21">
        <v>349</v>
      </c>
      <c r="Q37" s="28">
        <f t="shared" si="16"/>
        <v>419</v>
      </c>
      <c r="R37" s="28">
        <f t="shared" si="17"/>
        <v>457</v>
      </c>
      <c r="S37" s="25">
        <v>40</v>
      </c>
      <c r="T37" s="25">
        <v>10</v>
      </c>
      <c r="U37" s="17">
        <f t="shared" si="27"/>
        <v>-70</v>
      </c>
      <c r="V37" s="25">
        <v>30</v>
      </c>
      <c r="W37" s="25">
        <f t="shared" si="19"/>
        <v>12573</v>
      </c>
      <c r="X37" s="25">
        <f t="shared" si="20"/>
        <v>15081</v>
      </c>
      <c r="Y37" s="25"/>
      <c r="Z37" s="30">
        <f t="shared" si="21"/>
        <v>13827</v>
      </c>
      <c r="AA37" s="31">
        <f t="shared" si="22"/>
        <v>13</v>
      </c>
      <c r="AB37" s="31">
        <f t="shared" si="23"/>
        <v>19</v>
      </c>
      <c r="AC37" s="31"/>
      <c r="AD37" s="31">
        <f t="shared" si="24"/>
        <v>21</v>
      </c>
      <c r="AE37" s="32">
        <f t="shared" si="25"/>
        <v>10</v>
      </c>
      <c r="AF37" s="32">
        <f t="shared" si="26"/>
        <v>10</v>
      </c>
    </row>
    <row r="38" spans="1:35" s="14" customFormat="1" ht="21.75" customHeight="1">
      <c r="A38" s="62">
        <v>12</v>
      </c>
      <c r="B38" s="24" t="s">
        <v>7</v>
      </c>
      <c r="C38" s="25"/>
      <c r="D38" s="33" t="s">
        <v>77</v>
      </c>
      <c r="E38" s="33" t="s">
        <v>78</v>
      </c>
      <c r="F38" s="24" t="s">
        <v>79</v>
      </c>
      <c r="G38" s="166">
        <v>1</v>
      </c>
      <c r="H38" s="166"/>
      <c r="I38" s="166"/>
      <c r="J38" s="166"/>
      <c r="K38" s="27"/>
      <c r="L38" s="27"/>
      <c r="M38" s="27"/>
      <c r="N38" s="25">
        <v>180</v>
      </c>
      <c r="O38" s="28">
        <f t="shared" si="15"/>
        <v>185</v>
      </c>
      <c r="P38" s="21"/>
      <c r="Q38" s="28">
        <f t="shared" si="16"/>
        <v>204</v>
      </c>
      <c r="R38" s="28">
        <f t="shared" si="17"/>
        <v>222</v>
      </c>
      <c r="S38" s="25">
        <v>40</v>
      </c>
      <c r="T38" s="25">
        <v>10</v>
      </c>
      <c r="U38" s="17"/>
      <c r="V38" s="25">
        <f t="shared" ref="V38:V77" si="28">IF((S38-T38)&lt;15,15,S38-T38)</f>
        <v>30</v>
      </c>
      <c r="W38" s="25">
        <f t="shared" si="19"/>
        <v>6105</v>
      </c>
      <c r="X38" s="25">
        <f t="shared" si="20"/>
        <v>7326</v>
      </c>
      <c r="Y38" s="25"/>
      <c r="Z38" s="30">
        <f t="shared" si="21"/>
        <v>6732</v>
      </c>
      <c r="AA38" s="31">
        <f t="shared" si="22"/>
        <v>6</v>
      </c>
      <c r="AB38" s="31">
        <f t="shared" si="23"/>
        <v>9</v>
      </c>
      <c r="AC38" s="31"/>
      <c r="AD38" s="31">
        <f t="shared" si="24"/>
        <v>10</v>
      </c>
      <c r="AE38" s="32">
        <f t="shared" si="25"/>
        <v>5</v>
      </c>
      <c r="AF38" s="32">
        <f t="shared" si="26"/>
        <v>5</v>
      </c>
    </row>
    <row r="39" spans="1:35" s="14" customFormat="1" ht="21.75" customHeight="1">
      <c r="A39" s="62"/>
      <c r="B39" s="24" t="s">
        <v>80</v>
      </c>
      <c r="C39" s="27">
        <v>4</v>
      </c>
      <c r="D39" s="33"/>
      <c r="E39" s="33"/>
      <c r="F39" s="24"/>
      <c r="G39" s="166"/>
      <c r="H39" s="166"/>
      <c r="I39" s="166">
        <v>0.1</v>
      </c>
      <c r="J39" s="166" t="s">
        <v>14</v>
      </c>
      <c r="K39" s="27" t="s">
        <v>81</v>
      </c>
      <c r="L39" s="27">
        <v>2</v>
      </c>
      <c r="M39" s="27" t="s">
        <v>1</v>
      </c>
      <c r="N39" s="25"/>
      <c r="O39" s="28"/>
      <c r="P39" s="21"/>
      <c r="Q39" s="28">
        <f>SUM(Q40:Q43)</f>
        <v>3486</v>
      </c>
      <c r="R39" s="28">
        <f t="shared" ref="R39:Z39" si="29">SUM(R40:R43)</f>
        <v>3805</v>
      </c>
      <c r="S39" s="28">
        <f t="shared" si="29"/>
        <v>160</v>
      </c>
      <c r="T39" s="28">
        <f t="shared" si="29"/>
        <v>40</v>
      </c>
      <c r="U39" s="21"/>
      <c r="V39" s="28"/>
      <c r="W39" s="28">
        <f t="shared" si="29"/>
        <v>104610</v>
      </c>
      <c r="X39" s="28">
        <f t="shared" si="29"/>
        <v>125565</v>
      </c>
      <c r="Y39" s="28">
        <v>20</v>
      </c>
      <c r="Z39" s="22">
        <f t="shared" si="29"/>
        <v>115038</v>
      </c>
      <c r="AA39" s="31"/>
      <c r="AB39" s="31"/>
      <c r="AC39" s="31"/>
      <c r="AD39" s="31"/>
      <c r="AE39" s="32"/>
      <c r="AF39" s="32"/>
      <c r="AI39" s="14">
        <v>115038</v>
      </c>
    </row>
    <row r="40" spans="1:35" s="14" customFormat="1" ht="21.75" customHeight="1">
      <c r="A40" s="62">
        <v>13</v>
      </c>
      <c r="B40" s="33" t="s">
        <v>82</v>
      </c>
      <c r="C40" s="24"/>
      <c r="D40" s="33" t="s">
        <v>17</v>
      </c>
      <c r="E40" s="33" t="s">
        <v>17</v>
      </c>
      <c r="F40" s="24" t="s">
        <v>83</v>
      </c>
      <c r="G40" s="166">
        <v>0.6</v>
      </c>
      <c r="H40" s="166"/>
      <c r="I40" s="24"/>
      <c r="J40" s="24"/>
      <c r="K40" s="24"/>
      <c r="L40" s="24"/>
      <c r="M40" s="27"/>
      <c r="N40" s="25">
        <v>1100</v>
      </c>
      <c r="O40" s="28">
        <f t="shared" si="15"/>
        <v>1133</v>
      </c>
      <c r="P40" s="21">
        <v>1679</v>
      </c>
      <c r="Q40" s="28">
        <f t="shared" si="16"/>
        <v>1246</v>
      </c>
      <c r="R40" s="28">
        <f t="shared" si="17"/>
        <v>1360</v>
      </c>
      <c r="S40" s="25">
        <v>40</v>
      </c>
      <c r="T40" s="25">
        <v>10</v>
      </c>
      <c r="U40" s="17">
        <f t="shared" ref="U40:U43" si="30">P40-Q40</f>
        <v>433</v>
      </c>
      <c r="V40" s="25">
        <f t="shared" si="28"/>
        <v>30</v>
      </c>
      <c r="W40" s="25">
        <f>ROUND((O40*V40)*1.1,0)</f>
        <v>37389</v>
      </c>
      <c r="X40" s="25">
        <f t="shared" si="20"/>
        <v>44880</v>
      </c>
      <c r="Y40" s="25"/>
      <c r="Z40" s="30">
        <f>ROUND((Q40*V40*1.1),0)</f>
        <v>41118</v>
      </c>
      <c r="AA40" s="31">
        <f>ROUND(X40/(20*60),0)</f>
        <v>37</v>
      </c>
      <c r="AB40" s="31">
        <f>ROUND(Z40/(12*60),0)</f>
        <v>57</v>
      </c>
      <c r="AC40" s="31"/>
      <c r="AD40" s="31">
        <f>ROUND(X40/(12*60),0)</f>
        <v>62</v>
      </c>
      <c r="AE40" s="32">
        <f>ROUND(Z40/(24*60),0)</f>
        <v>29</v>
      </c>
      <c r="AF40" s="32">
        <f>ROUND(X40/(24*60),0)</f>
        <v>31</v>
      </c>
    </row>
    <row r="41" spans="1:35" s="14" customFormat="1" ht="21.75" customHeight="1">
      <c r="A41" s="62">
        <v>14</v>
      </c>
      <c r="B41" s="33" t="s">
        <v>82</v>
      </c>
      <c r="C41" s="27"/>
      <c r="D41" s="33" t="s">
        <v>17</v>
      </c>
      <c r="E41" s="60" t="s">
        <v>84</v>
      </c>
      <c r="F41" s="24" t="s">
        <v>85</v>
      </c>
      <c r="G41" s="63">
        <v>0.3</v>
      </c>
      <c r="H41" s="63"/>
      <c r="I41" s="63"/>
      <c r="J41" s="63"/>
      <c r="K41" s="61"/>
      <c r="L41" s="61"/>
      <c r="M41" s="61"/>
      <c r="N41" s="25">
        <v>450</v>
      </c>
      <c r="O41" s="28">
        <f t="shared" si="15"/>
        <v>464</v>
      </c>
      <c r="P41" s="21">
        <v>1394</v>
      </c>
      <c r="Q41" s="28">
        <f t="shared" si="16"/>
        <v>510</v>
      </c>
      <c r="R41" s="28">
        <f t="shared" si="17"/>
        <v>557</v>
      </c>
      <c r="S41" s="25">
        <v>40</v>
      </c>
      <c r="T41" s="25">
        <v>10</v>
      </c>
      <c r="U41" s="17">
        <f t="shared" si="30"/>
        <v>884</v>
      </c>
      <c r="V41" s="25">
        <f t="shared" si="28"/>
        <v>30</v>
      </c>
      <c r="W41" s="25">
        <f>ROUND((O41*V41)*1.1,0)</f>
        <v>15312</v>
      </c>
      <c r="X41" s="25">
        <f t="shared" si="20"/>
        <v>18381</v>
      </c>
      <c r="Y41" s="25"/>
      <c r="Z41" s="30">
        <f>ROUND((Q41*V41*1.1),0)</f>
        <v>16830</v>
      </c>
      <c r="AA41" s="31">
        <f>ROUND(X41/(20*60),0)</f>
        <v>15</v>
      </c>
      <c r="AB41" s="31">
        <f>ROUND(Z41/(12*60),0)</f>
        <v>23</v>
      </c>
      <c r="AC41" s="31"/>
      <c r="AD41" s="31">
        <f>ROUND(X41/(12*60),0)</f>
        <v>26</v>
      </c>
      <c r="AE41" s="32">
        <f>ROUND(Z41/(24*60),0)</f>
        <v>12</v>
      </c>
      <c r="AF41" s="32">
        <f>ROUND(X41/(24*60),0)</f>
        <v>13</v>
      </c>
    </row>
    <row r="42" spans="1:35" s="14" customFormat="1" ht="21.75" customHeight="1">
      <c r="A42" s="62">
        <v>15</v>
      </c>
      <c r="B42" s="33" t="s">
        <v>82</v>
      </c>
      <c r="C42" s="27"/>
      <c r="D42" s="33" t="s">
        <v>86</v>
      </c>
      <c r="E42" s="33" t="s">
        <v>86</v>
      </c>
      <c r="F42" s="24" t="s">
        <v>87</v>
      </c>
      <c r="G42" s="166">
        <v>0.1</v>
      </c>
      <c r="H42" s="166"/>
      <c r="I42" s="166"/>
      <c r="J42" s="166"/>
      <c r="K42" s="27"/>
      <c r="L42" s="27"/>
      <c r="M42" s="27"/>
      <c r="N42" s="25">
        <v>527</v>
      </c>
      <c r="O42" s="28">
        <f t="shared" si="15"/>
        <v>543</v>
      </c>
      <c r="P42" s="21">
        <v>860</v>
      </c>
      <c r="Q42" s="28">
        <f t="shared" si="16"/>
        <v>597</v>
      </c>
      <c r="R42" s="28">
        <f t="shared" si="17"/>
        <v>652</v>
      </c>
      <c r="S42" s="25">
        <v>40</v>
      </c>
      <c r="T42" s="25">
        <v>10</v>
      </c>
      <c r="U42" s="17">
        <f t="shared" si="30"/>
        <v>263</v>
      </c>
      <c r="V42" s="25">
        <f t="shared" si="28"/>
        <v>30</v>
      </c>
      <c r="W42" s="25">
        <f>ROUND((O42*V42)*1.1,0)</f>
        <v>17919</v>
      </c>
      <c r="X42" s="25">
        <f t="shared" si="20"/>
        <v>21516</v>
      </c>
      <c r="Y42" s="25"/>
      <c r="Z42" s="30">
        <f>ROUND((Q42*V42*1.1),0)</f>
        <v>19701</v>
      </c>
      <c r="AA42" s="31">
        <f>ROUND(X42/(20*60),0)</f>
        <v>18</v>
      </c>
      <c r="AB42" s="31">
        <f>ROUND(Z42/(12*60),0)</f>
        <v>27</v>
      </c>
      <c r="AC42" s="31"/>
      <c r="AD42" s="31">
        <f>ROUND(X42/(12*60),0)</f>
        <v>30</v>
      </c>
      <c r="AE42" s="32">
        <f>ROUND(Z42/(24*60),0)</f>
        <v>14</v>
      </c>
      <c r="AF42" s="32">
        <f>ROUND(X42/(24*60),0)</f>
        <v>15</v>
      </c>
    </row>
    <row r="43" spans="1:35" s="14" customFormat="1" ht="21.75" customHeight="1">
      <c r="A43" s="62">
        <v>16</v>
      </c>
      <c r="B43" s="33" t="s">
        <v>82</v>
      </c>
      <c r="C43" s="25"/>
      <c r="D43" s="33" t="s">
        <v>86</v>
      </c>
      <c r="E43" s="33" t="s">
        <v>88</v>
      </c>
      <c r="F43" s="24" t="s">
        <v>89</v>
      </c>
      <c r="G43" s="166">
        <v>0.6</v>
      </c>
      <c r="H43" s="166"/>
      <c r="I43" s="166"/>
      <c r="J43" s="166"/>
      <c r="K43" s="27"/>
      <c r="L43" s="27"/>
      <c r="M43" s="27"/>
      <c r="N43" s="25">
        <v>1000</v>
      </c>
      <c r="O43" s="28">
        <f t="shared" si="15"/>
        <v>1030</v>
      </c>
      <c r="P43" s="21">
        <v>1438</v>
      </c>
      <c r="Q43" s="28">
        <f t="shared" si="16"/>
        <v>1133</v>
      </c>
      <c r="R43" s="28">
        <f t="shared" si="17"/>
        <v>1236</v>
      </c>
      <c r="S43" s="25">
        <v>40</v>
      </c>
      <c r="T43" s="25">
        <v>10</v>
      </c>
      <c r="U43" s="17">
        <f t="shared" si="30"/>
        <v>305</v>
      </c>
      <c r="V43" s="25">
        <f t="shared" si="28"/>
        <v>30</v>
      </c>
      <c r="W43" s="25">
        <f>ROUND((O43*V43)*1.1,0)</f>
        <v>33990</v>
      </c>
      <c r="X43" s="25">
        <f t="shared" si="20"/>
        <v>40788</v>
      </c>
      <c r="Y43" s="25"/>
      <c r="Z43" s="30">
        <f>ROUND((Q43*V43*1.1),0)</f>
        <v>37389</v>
      </c>
      <c r="AA43" s="31">
        <f>ROUND(X43/(20*60),0)</f>
        <v>34</v>
      </c>
      <c r="AB43" s="31">
        <f>ROUND(Z43/(12*60),0)</f>
        <v>52</v>
      </c>
      <c r="AC43" s="31"/>
      <c r="AD43" s="31">
        <f>ROUND(X43/(12*60),0)</f>
        <v>57</v>
      </c>
      <c r="AE43" s="32">
        <f>ROUND(Z43/(24*60),0)</f>
        <v>26</v>
      </c>
      <c r="AF43" s="32">
        <f>ROUND(X43/(24*60),0)</f>
        <v>28</v>
      </c>
    </row>
    <row r="44" spans="1:35" s="14" customFormat="1" ht="29.25" customHeight="1">
      <c r="A44" s="62"/>
      <c r="B44" s="33" t="s">
        <v>90</v>
      </c>
      <c r="C44" s="27">
        <v>8</v>
      </c>
      <c r="D44" s="33"/>
      <c r="E44" s="33"/>
      <c r="F44" s="24"/>
      <c r="G44" s="166"/>
      <c r="H44" s="166"/>
      <c r="I44" s="166">
        <v>0.6</v>
      </c>
      <c r="J44" s="166"/>
      <c r="K44" s="27" t="s">
        <v>91</v>
      </c>
      <c r="L44" s="27">
        <v>7.5</v>
      </c>
      <c r="M44" s="27" t="s">
        <v>1</v>
      </c>
      <c r="N44" s="25"/>
      <c r="O44" s="28"/>
      <c r="P44" s="21"/>
      <c r="Q44" s="28">
        <f>SUM(Q45:Q53)</f>
        <v>10858</v>
      </c>
      <c r="R44" s="28">
        <f>SUM(R45:R53)</f>
        <v>11845</v>
      </c>
      <c r="S44" s="28">
        <f>SUM(S45:S53)</f>
        <v>400</v>
      </c>
      <c r="T44" s="28">
        <f>SUM(T45:T53)</f>
        <v>100</v>
      </c>
      <c r="U44" s="21"/>
      <c r="V44" s="28"/>
      <c r="W44" s="28">
        <f>SUM(W45:W53)</f>
        <v>325743</v>
      </c>
      <c r="X44" s="28">
        <f>SUM(X45:X53)</f>
        <v>390885</v>
      </c>
      <c r="Y44" s="28">
        <v>20</v>
      </c>
      <c r="Z44" s="22">
        <f>SUM(Z45:Z52)</f>
        <v>220308</v>
      </c>
      <c r="AA44" s="31"/>
      <c r="AB44" s="31"/>
      <c r="AC44" s="31"/>
      <c r="AD44" s="31"/>
      <c r="AE44" s="32"/>
      <c r="AF44" s="32"/>
      <c r="AI44" s="14">
        <v>220308</v>
      </c>
    </row>
    <row r="45" spans="1:35" s="14" customFormat="1" ht="21.75" customHeight="1">
      <c r="A45" s="62">
        <v>17</v>
      </c>
      <c r="B45" s="33" t="s">
        <v>92</v>
      </c>
      <c r="C45" s="25"/>
      <c r="D45" s="33" t="s">
        <v>92</v>
      </c>
      <c r="E45" s="33" t="s">
        <v>93</v>
      </c>
      <c r="F45" s="24" t="s">
        <v>94</v>
      </c>
      <c r="G45" s="166">
        <v>0.3</v>
      </c>
      <c r="H45" s="166"/>
      <c r="I45" s="27"/>
      <c r="J45" s="27"/>
      <c r="K45" s="27"/>
      <c r="L45" s="27"/>
      <c r="M45" s="27"/>
      <c r="N45" s="25">
        <v>360</v>
      </c>
      <c r="O45" s="28">
        <f t="shared" si="15"/>
        <v>371</v>
      </c>
      <c r="P45" s="21">
        <v>389</v>
      </c>
      <c r="Q45" s="28">
        <f t="shared" si="16"/>
        <v>408</v>
      </c>
      <c r="R45" s="28">
        <f t="shared" si="17"/>
        <v>445</v>
      </c>
      <c r="S45" s="25">
        <v>40</v>
      </c>
      <c r="T45" s="25">
        <v>10</v>
      </c>
      <c r="U45" s="17">
        <f t="shared" ref="U45:U47" si="31">P45-Q45</f>
        <v>-19</v>
      </c>
      <c r="V45" s="25">
        <f t="shared" si="28"/>
        <v>30</v>
      </c>
      <c r="W45" s="25">
        <f t="shared" ref="W45:W52" si="32">ROUND((O45*V45)*1.1,0)</f>
        <v>12243</v>
      </c>
      <c r="X45" s="25">
        <f t="shared" si="20"/>
        <v>14685</v>
      </c>
      <c r="Y45" s="25"/>
      <c r="Z45" s="30">
        <f t="shared" ref="Z45:Z52" si="33">ROUND((Q45*V45*1.1),0)</f>
        <v>13464</v>
      </c>
      <c r="AA45" s="31">
        <f t="shared" ref="AA45:AA52" si="34">ROUND(X45/(20*60),0)</f>
        <v>12</v>
      </c>
      <c r="AB45" s="31">
        <f t="shared" ref="AB45:AB52" si="35">ROUND(Z45/(12*60),0)</f>
        <v>19</v>
      </c>
      <c r="AC45" s="31"/>
      <c r="AD45" s="31">
        <f t="shared" ref="AD45:AD52" si="36">ROUND(X45/(12*60),0)</f>
        <v>20</v>
      </c>
      <c r="AE45" s="32">
        <f t="shared" ref="AE45:AE52" si="37">ROUND(Z45/(24*60),0)</f>
        <v>9</v>
      </c>
      <c r="AF45" s="32">
        <f t="shared" ref="AF45:AF52" si="38">ROUND(X45/(24*60),0)</f>
        <v>10</v>
      </c>
    </row>
    <row r="46" spans="1:35" s="14" customFormat="1" ht="21.75" customHeight="1">
      <c r="A46" s="62">
        <v>18</v>
      </c>
      <c r="B46" s="33" t="s">
        <v>92</v>
      </c>
      <c r="C46" s="27"/>
      <c r="D46" s="33" t="s">
        <v>92</v>
      </c>
      <c r="E46" s="33" t="s">
        <v>95</v>
      </c>
      <c r="F46" s="24" t="s">
        <v>96</v>
      </c>
      <c r="G46" s="166">
        <v>0.3</v>
      </c>
      <c r="H46" s="166"/>
      <c r="I46" s="166"/>
      <c r="J46" s="166"/>
      <c r="K46" s="27"/>
      <c r="L46" s="27"/>
      <c r="M46" s="27"/>
      <c r="N46" s="25">
        <v>850</v>
      </c>
      <c r="O46" s="28">
        <f t="shared" si="15"/>
        <v>876</v>
      </c>
      <c r="P46" s="21">
        <v>1730</v>
      </c>
      <c r="Q46" s="28">
        <f t="shared" si="16"/>
        <v>964</v>
      </c>
      <c r="R46" s="28">
        <f t="shared" si="17"/>
        <v>1051</v>
      </c>
      <c r="S46" s="25">
        <v>40</v>
      </c>
      <c r="T46" s="25">
        <v>10</v>
      </c>
      <c r="U46" s="17">
        <f t="shared" si="31"/>
        <v>766</v>
      </c>
      <c r="V46" s="25">
        <v>30</v>
      </c>
      <c r="W46" s="25">
        <f t="shared" si="32"/>
        <v>28908</v>
      </c>
      <c r="X46" s="25">
        <f t="shared" si="20"/>
        <v>34683</v>
      </c>
      <c r="Y46" s="25"/>
      <c r="Z46" s="30">
        <f t="shared" si="33"/>
        <v>31812</v>
      </c>
      <c r="AA46" s="31">
        <f t="shared" si="34"/>
        <v>29</v>
      </c>
      <c r="AB46" s="31">
        <f t="shared" si="35"/>
        <v>44</v>
      </c>
      <c r="AC46" s="31"/>
      <c r="AD46" s="31">
        <f t="shared" si="36"/>
        <v>48</v>
      </c>
      <c r="AE46" s="32">
        <f t="shared" si="37"/>
        <v>22</v>
      </c>
      <c r="AF46" s="32">
        <f t="shared" si="38"/>
        <v>24</v>
      </c>
    </row>
    <row r="47" spans="1:35" s="14" customFormat="1" ht="21.75" customHeight="1">
      <c r="A47" s="62">
        <v>19</v>
      </c>
      <c r="B47" s="33" t="s">
        <v>92</v>
      </c>
      <c r="C47" s="27"/>
      <c r="D47" s="33" t="s">
        <v>92</v>
      </c>
      <c r="E47" s="33" t="s">
        <v>97</v>
      </c>
      <c r="F47" s="24" t="s">
        <v>98</v>
      </c>
      <c r="G47" s="166">
        <v>0.3</v>
      </c>
      <c r="H47" s="166"/>
      <c r="I47" s="166"/>
      <c r="J47" s="166"/>
      <c r="K47" s="27"/>
      <c r="L47" s="27"/>
      <c r="M47" s="27"/>
      <c r="N47" s="25">
        <v>415</v>
      </c>
      <c r="O47" s="28">
        <f t="shared" si="15"/>
        <v>427</v>
      </c>
      <c r="P47" s="21">
        <v>434</v>
      </c>
      <c r="Q47" s="28">
        <f t="shared" si="16"/>
        <v>470</v>
      </c>
      <c r="R47" s="28">
        <f t="shared" si="17"/>
        <v>512</v>
      </c>
      <c r="S47" s="25">
        <v>40</v>
      </c>
      <c r="T47" s="25">
        <v>10</v>
      </c>
      <c r="U47" s="17">
        <f t="shared" si="31"/>
        <v>-36</v>
      </c>
      <c r="V47" s="25">
        <f t="shared" si="28"/>
        <v>30</v>
      </c>
      <c r="W47" s="25">
        <f t="shared" si="32"/>
        <v>14091</v>
      </c>
      <c r="X47" s="25">
        <f t="shared" si="20"/>
        <v>16896</v>
      </c>
      <c r="Y47" s="25"/>
      <c r="Z47" s="30">
        <f t="shared" si="33"/>
        <v>15510</v>
      </c>
      <c r="AA47" s="31">
        <f t="shared" si="34"/>
        <v>14</v>
      </c>
      <c r="AB47" s="31">
        <f t="shared" si="35"/>
        <v>22</v>
      </c>
      <c r="AC47" s="31"/>
      <c r="AD47" s="31">
        <f t="shared" si="36"/>
        <v>23</v>
      </c>
      <c r="AE47" s="32">
        <f t="shared" si="37"/>
        <v>11</v>
      </c>
      <c r="AF47" s="32">
        <f t="shared" si="38"/>
        <v>12</v>
      </c>
    </row>
    <row r="48" spans="1:35" s="14" customFormat="1" ht="20.25" customHeight="1">
      <c r="A48" s="62">
        <v>20</v>
      </c>
      <c r="B48" s="33" t="s">
        <v>92</v>
      </c>
      <c r="C48" s="27"/>
      <c r="D48" s="33" t="s">
        <v>92</v>
      </c>
      <c r="E48" s="33" t="s">
        <v>99</v>
      </c>
      <c r="F48" s="24" t="s">
        <v>100</v>
      </c>
      <c r="G48" s="166">
        <v>0.3</v>
      </c>
      <c r="H48" s="166"/>
      <c r="I48" s="166"/>
      <c r="J48" s="166"/>
      <c r="K48" s="27"/>
      <c r="L48" s="27"/>
      <c r="M48" s="27"/>
      <c r="N48" s="25">
        <v>480</v>
      </c>
      <c r="O48" s="28">
        <f t="shared" si="15"/>
        <v>494</v>
      </c>
      <c r="P48" s="21"/>
      <c r="Q48" s="28">
        <f t="shared" si="16"/>
        <v>543</v>
      </c>
      <c r="R48" s="28">
        <f t="shared" si="17"/>
        <v>593</v>
      </c>
      <c r="S48" s="25">
        <v>40</v>
      </c>
      <c r="T48" s="25">
        <v>10</v>
      </c>
      <c r="U48" s="17"/>
      <c r="V48" s="25">
        <f t="shared" si="28"/>
        <v>30</v>
      </c>
      <c r="W48" s="25">
        <f t="shared" si="32"/>
        <v>16302</v>
      </c>
      <c r="X48" s="25">
        <f t="shared" si="20"/>
        <v>19569</v>
      </c>
      <c r="Y48" s="25"/>
      <c r="Z48" s="30">
        <f t="shared" si="33"/>
        <v>17919</v>
      </c>
      <c r="AA48" s="31">
        <f t="shared" si="34"/>
        <v>16</v>
      </c>
      <c r="AB48" s="31">
        <f t="shared" si="35"/>
        <v>25</v>
      </c>
      <c r="AC48" s="31"/>
      <c r="AD48" s="31">
        <f t="shared" si="36"/>
        <v>27</v>
      </c>
      <c r="AE48" s="32">
        <f t="shared" si="37"/>
        <v>12</v>
      </c>
      <c r="AF48" s="32">
        <f t="shared" si="38"/>
        <v>14</v>
      </c>
    </row>
    <row r="49" spans="1:35" s="14" customFormat="1" ht="20.25" customHeight="1">
      <c r="A49" s="62">
        <v>21</v>
      </c>
      <c r="B49" s="33" t="s">
        <v>92</v>
      </c>
      <c r="C49" s="27"/>
      <c r="D49" s="33" t="s">
        <v>86</v>
      </c>
      <c r="E49" s="33" t="s">
        <v>101</v>
      </c>
      <c r="F49" s="24" t="s">
        <v>102</v>
      </c>
      <c r="G49" s="166">
        <v>0.3</v>
      </c>
      <c r="H49" s="166"/>
      <c r="I49" s="166"/>
      <c r="J49" s="166"/>
      <c r="K49" s="27"/>
      <c r="L49" s="27"/>
      <c r="M49" s="27"/>
      <c r="N49" s="25">
        <v>850</v>
      </c>
      <c r="O49" s="28">
        <f t="shared" si="15"/>
        <v>876</v>
      </c>
      <c r="P49" s="21">
        <v>1155</v>
      </c>
      <c r="Q49" s="28">
        <f t="shared" si="16"/>
        <v>964</v>
      </c>
      <c r="R49" s="28">
        <f t="shared" si="17"/>
        <v>1051</v>
      </c>
      <c r="S49" s="25">
        <v>40</v>
      </c>
      <c r="T49" s="25">
        <v>10</v>
      </c>
      <c r="U49" s="17">
        <f t="shared" ref="U49:U51" si="39">P49-Q49</f>
        <v>191</v>
      </c>
      <c r="V49" s="25">
        <f t="shared" si="28"/>
        <v>30</v>
      </c>
      <c r="W49" s="25">
        <f t="shared" si="32"/>
        <v>28908</v>
      </c>
      <c r="X49" s="25">
        <f t="shared" si="20"/>
        <v>34683</v>
      </c>
      <c r="Y49" s="25"/>
      <c r="Z49" s="30">
        <f t="shared" si="33"/>
        <v>31812</v>
      </c>
      <c r="AA49" s="31">
        <f t="shared" si="34"/>
        <v>29</v>
      </c>
      <c r="AB49" s="31">
        <f t="shared" si="35"/>
        <v>44</v>
      </c>
      <c r="AC49" s="31"/>
      <c r="AD49" s="31">
        <f t="shared" si="36"/>
        <v>48</v>
      </c>
      <c r="AE49" s="32">
        <f t="shared" si="37"/>
        <v>22</v>
      </c>
      <c r="AF49" s="32">
        <f t="shared" si="38"/>
        <v>24</v>
      </c>
    </row>
    <row r="50" spans="1:35" s="14" customFormat="1" ht="27.75" customHeight="1">
      <c r="A50" s="62">
        <v>22</v>
      </c>
      <c r="B50" s="33" t="s">
        <v>92</v>
      </c>
      <c r="C50" s="27"/>
      <c r="D50" s="33" t="s">
        <v>103</v>
      </c>
      <c r="E50" s="33" t="s">
        <v>104</v>
      </c>
      <c r="F50" s="24" t="s">
        <v>105</v>
      </c>
      <c r="G50" s="206">
        <v>1</v>
      </c>
      <c r="H50" s="166"/>
      <c r="I50" s="166"/>
      <c r="J50" s="166"/>
      <c r="K50" s="27"/>
      <c r="L50" s="27"/>
      <c r="M50" s="27"/>
      <c r="N50" s="25">
        <v>1800</v>
      </c>
      <c r="O50" s="28">
        <f t="shared" si="15"/>
        <v>1854</v>
      </c>
      <c r="P50" s="21">
        <v>4240</v>
      </c>
      <c r="Q50" s="28">
        <f t="shared" si="16"/>
        <v>2039</v>
      </c>
      <c r="R50" s="28">
        <f t="shared" si="17"/>
        <v>2225</v>
      </c>
      <c r="S50" s="25">
        <v>40</v>
      </c>
      <c r="T50" s="25">
        <v>10</v>
      </c>
      <c r="U50" s="17">
        <f t="shared" si="39"/>
        <v>2201</v>
      </c>
      <c r="V50" s="25">
        <f t="shared" si="28"/>
        <v>30</v>
      </c>
      <c r="W50" s="25">
        <f t="shared" si="32"/>
        <v>61182</v>
      </c>
      <c r="X50" s="25">
        <f t="shared" si="20"/>
        <v>73425</v>
      </c>
      <c r="Y50" s="25"/>
      <c r="Z50" s="30">
        <f t="shared" si="33"/>
        <v>67287</v>
      </c>
      <c r="AA50" s="31">
        <f t="shared" si="34"/>
        <v>61</v>
      </c>
      <c r="AB50" s="31">
        <f t="shared" si="35"/>
        <v>93</v>
      </c>
      <c r="AC50" s="31"/>
      <c r="AD50" s="31">
        <f t="shared" si="36"/>
        <v>102</v>
      </c>
      <c r="AE50" s="32">
        <f t="shared" si="37"/>
        <v>47</v>
      </c>
      <c r="AF50" s="32">
        <f t="shared" si="38"/>
        <v>51</v>
      </c>
    </row>
    <row r="51" spans="1:35" s="14" customFormat="1" ht="20.25" customHeight="1">
      <c r="A51" s="62">
        <v>23</v>
      </c>
      <c r="B51" s="33" t="s">
        <v>92</v>
      </c>
      <c r="C51" s="27"/>
      <c r="D51" s="33" t="s">
        <v>103</v>
      </c>
      <c r="E51" s="33" t="s">
        <v>106</v>
      </c>
      <c r="F51" s="24" t="s">
        <v>107</v>
      </c>
      <c r="G51" s="206"/>
      <c r="H51" s="166"/>
      <c r="I51" s="166"/>
      <c r="J51" s="166"/>
      <c r="K51" s="27"/>
      <c r="L51" s="27"/>
      <c r="M51" s="27"/>
      <c r="N51" s="25">
        <v>350</v>
      </c>
      <c r="O51" s="28">
        <f>ROUND(1.03*N51,0)</f>
        <v>361</v>
      </c>
      <c r="P51" s="21">
        <v>2621</v>
      </c>
      <c r="Q51" s="28">
        <f t="shared" si="16"/>
        <v>397</v>
      </c>
      <c r="R51" s="28">
        <f t="shared" si="17"/>
        <v>433</v>
      </c>
      <c r="S51" s="25">
        <v>40</v>
      </c>
      <c r="T51" s="25">
        <v>10</v>
      </c>
      <c r="U51" s="17">
        <f t="shared" si="39"/>
        <v>2224</v>
      </c>
      <c r="V51" s="25">
        <f>IF((S51-T51)&lt;15,15,S51-T51)</f>
        <v>30</v>
      </c>
      <c r="W51" s="25">
        <f t="shared" si="32"/>
        <v>11913</v>
      </c>
      <c r="X51" s="25">
        <f>ROUND((R51*V51*1.1),0)</f>
        <v>14289</v>
      </c>
      <c r="Y51" s="25"/>
      <c r="Z51" s="30">
        <f t="shared" si="33"/>
        <v>13101</v>
      </c>
      <c r="AA51" s="31">
        <f t="shared" si="34"/>
        <v>12</v>
      </c>
      <c r="AB51" s="31">
        <f t="shared" si="35"/>
        <v>18</v>
      </c>
      <c r="AC51" s="31"/>
      <c r="AD51" s="31">
        <f t="shared" si="36"/>
        <v>20</v>
      </c>
      <c r="AE51" s="32">
        <f t="shared" si="37"/>
        <v>9</v>
      </c>
      <c r="AF51" s="32">
        <f t="shared" si="38"/>
        <v>10</v>
      </c>
    </row>
    <row r="52" spans="1:35" s="14" customFormat="1" ht="20.25" customHeight="1">
      <c r="A52" s="62">
        <v>24</v>
      </c>
      <c r="B52" s="33" t="s">
        <v>92</v>
      </c>
      <c r="C52" s="27"/>
      <c r="D52" s="33" t="s">
        <v>103</v>
      </c>
      <c r="E52" s="33" t="s">
        <v>108</v>
      </c>
      <c r="F52" s="24" t="s">
        <v>109</v>
      </c>
      <c r="G52" s="166">
        <v>0.6</v>
      </c>
      <c r="H52" s="166"/>
      <c r="I52" s="166"/>
      <c r="J52" s="166"/>
      <c r="K52" s="27"/>
      <c r="L52" s="27"/>
      <c r="M52" s="27"/>
      <c r="N52" s="25">
        <v>786</v>
      </c>
      <c r="O52" s="28">
        <f t="shared" si="15"/>
        <v>810</v>
      </c>
      <c r="P52" s="21"/>
      <c r="Q52" s="28">
        <f t="shared" si="16"/>
        <v>891</v>
      </c>
      <c r="R52" s="28">
        <f t="shared" si="17"/>
        <v>972</v>
      </c>
      <c r="S52" s="25">
        <v>40</v>
      </c>
      <c r="T52" s="25">
        <v>10</v>
      </c>
      <c r="U52" s="17"/>
      <c r="V52" s="25">
        <f t="shared" si="28"/>
        <v>30</v>
      </c>
      <c r="W52" s="25">
        <f t="shared" si="32"/>
        <v>26730</v>
      </c>
      <c r="X52" s="25">
        <f t="shared" si="20"/>
        <v>32076</v>
      </c>
      <c r="Y52" s="25"/>
      <c r="Z52" s="30">
        <f t="shared" si="33"/>
        <v>29403</v>
      </c>
      <c r="AA52" s="31">
        <f t="shared" si="34"/>
        <v>27</v>
      </c>
      <c r="AB52" s="31">
        <f t="shared" si="35"/>
        <v>41</v>
      </c>
      <c r="AC52" s="31"/>
      <c r="AD52" s="31">
        <f t="shared" si="36"/>
        <v>45</v>
      </c>
      <c r="AE52" s="32">
        <f t="shared" si="37"/>
        <v>20</v>
      </c>
      <c r="AF52" s="32">
        <f t="shared" si="38"/>
        <v>22</v>
      </c>
      <c r="AI52" s="14">
        <v>138006</v>
      </c>
    </row>
    <row r="53" spans="1:35" s="14" customFormat="1" ht="20.25" customHeight="1">
      <c r="A53" s="62"/>
      <c r="B53" s="33" t="s">
        <v>110</v>
      </c>
      <c r="C53" s="27">
        <v>2</v>
      </c>
      <c r="D53" s="33"/>
      <c r="E53" s="33"/>
      <c r="F53" s="24"/>
      <c r="G53" s="166"/>
      <c r="H53" s="166"/>
      <c r="I53" s="166">
        <v>1.5</v>
      </c>
      <c r="J53" s="166"/>
      <c r="K53" s="27" t="s">
        <v>111</v>
      </c>
      <c r="L53" s="27">
        <v>5</v>
      </c>
      <c r="M53" s="27"/>
      <c r="N53" s="25"/>
      <c r="O53" s="28"/>
      <c r="P53" s="21"/>
      <c r="Q53" s="28">
        <f>SUM(Q54:Q55)</f>
        <v>4182</v>
      </c>
      <c r="R53" s="28">
        <f t="shared" ref="R53:Z53" si="40">SUM(R54:R55)</f>
        <v>4563</v>
      </c>
      <c r="S53" s="28">
        <f t="shared" si="40"/>
        <v>80</v>
      </c>
      <c r="T53" s="28">
        <f t="shared" si="40"/>
        <v>20</v>
      </c>
      <c r="U53" s="21"/>
      <c r="V53" s="28"/>
      <c r="W53" s="28">
        <f t="shared" si="40"/>
        <v>125466</v>
      </c>
      <c r="X53" s="28">
        <f t="shared" si="40"/>
        <v>150579</v>
      </c>
      <c r="Y53" s="28">
        <v>12</v>
      </c>
      <c r="Z53" s="22">
        <f t="shared" si="40"/>
        <v>138006</v>
      </c>
      <c r="AA53" s="31"/>
      <c r="AB53" s="31"/>
      <c r="AC53" s="31"/>
      <c r="AD53" s="31"/>
      <c r="AE53" s="32"/>
      <c r="AF53" s="32"/>
    </row>
    <row r="54" spans="1:35" s="14" customFormat="1" ht="20.25" customHeight="1">
      <c r="A54" s="62">
        <v>25</v>
      </c>
      <c r="B54" s="33" t="s">
        <v>112</v>
      </c>
      <c r="C54" s="25"/>
      <c r="D54" s="33" t="s">
        <v>113</v>
      </c>
      <c r="E54" s="33" t="s">
        <v>114</v>
      </c>
      <c r="F54" s="24" t="s">
        <v>115</v>
      </c>
      <c r="G54" s="166">
        <v>0.6</v>
      </c>
      <c r="H54" s="166"/>
      <c r="I54" s="27"/>
      <c r="J54" s="27"/>
      <c r="K54" s="27"/>
      <c r="L54" s="27"/>
      <c r="M54" s="27"/>
      <c r="N54" s="25">
        <v>2047</v>
      </c>
      <c r="O54" s="28">
        <f t="shared" si="15"/>
        <v>2108</v>
      </c>
      <c r="P54" s="21">
        <v>2577</v>
      </c>
      <c r="Q54" s="28">
        <f t="shared" si="16"/>
        <v>2319</v>
      </c>
      <c r="R54" s="28">
        <f t="shared" si="17"/>
        <v>2530</v>
      </c>
      <c r="S54" s="25">
        <v>40</v>
      </c>
      <c r="T54" s="25">
        <v>10</v>
      </c>
      <c r="U54" s="17">
        <f t="shared" ref="U54:U55" si="41">P54-Q54</f>
        <v>258</v>
      </c>
      <c r="V54" s="25">
        <f t="shared" si="28"/>
        <v>30</v>
      </c>
      <c r="W54" s="25">
        <f>ROUND((O54*V54)*1.1,0)</f>
        <v>69564</v>
      </c>
      <c r="X54" s="25">
        <f t="shared" si="20"/>
        <v>83490</v>
      </c>
      <c r="Y54" s="25"/>
      <c r="Z54" s="30">
        <f>ROUND((Q54*V54*1.1),0)</f>
        <v>76527</v>
      </c>
      <c r="AA54" s="31">
        <f>ROUND(X54/(20*60),0)</f>
        <v>70</v>
      </c>
      <c r="AB54" s="31">
        <f>ROUND(Z54/(12*60),0)</f>
        <v>106</v>
      </c>
      <c r="AC54" s="31"/>
      <c r="AD54" s="31">
        <f>ROUND(X54/(12*60),0)</f>
        <v>116</v>
      </c>
      <c r="AE54" s="32">
        <f>ROUND(Z54/(24*60),0)</f>
        <v>53</v>
      </c>
      <c r="AF54" s="32">
        <f>ROUND(X54/(24*60),0)</f>
        <v>58</v>
      </c>
    </row>
    <row r="55" spans="1:35" s="14" customFormat="1" ht="20.25" customHeight="1">
      <c r="A55" s="62">
        <v>26</v>
      </c>
      <c r="B55" s="33" t="s">
        <v>112</v>
      </c>
      <c r="C55" s="27"/>
      <c r="D55" s="33" t="s">
        <v>113</v>
      </c>
      <c r="E55" s="33" t="s">
        <v>116</v>
      </c>
      <c r="F55" s="24" t="s">
        <v>117</v>
      </c>
      <c r="G55" s="166" t="s">
        <v>118</v>
      </c>
      <c r="H55" s="166"/>
      <c r="I55" s="166"/>
      <c r="J55" s="166"/>
      <c r="K55" s="27"/>
      <c r="L55" s="27"/>
      <c r="M55" s="27"/>
      <c r="N55" s="25">
        <v>1645</v>
      </c>
      <c r="O55" s="28">
        <f t="shared" si="15"/>
        <v>1694</v>
      </c>
      <c r="P55" s="21">
        <v>2349</v>
      </c>
      <c r="Q55" s="28">
        <f t="shared" si="16"/>
        <v>1863</v>
      </c>
      <c r="R55" s="28">
        <f t="shared" si="17"/>
        <v>2033</v>
      </c>
      <c r="S55" s="25">
        <v>40</v>
      </c>
      <c r="T55" s="25">
        <v>10</v>
      </c>
      <c r="U55" s="17">
        <f t="shared" si="41"/>
        <v>486</v>
      </c>
      <c r="V55" s="25">
        <f t="shared" si="28"/>
        <v>30</v>
      </c>
      <c r="W55" s="25">
        <f>ROUND((O55*V55)*1.1,0)</f>
        <v>55902</v>
      </c>
      <c r="X55" s="25">
        <f t="shared" si="20"/>
        <v>67089</v>
      </c>
      <c r="Y55" s="25"/>
      <c r="Z55" s="30">
        <f>ROUND((Q55*V55*1.1),0)</f>
        <v>61479</v>
      </c>
      <c r="AA55" s="31">
        <f>ROUND(X55/(20*60),0)</f>
        <v>56</v>
      </c>
      <c r="AB55" s="31">
        <f>ROUND(Z55/(12*60),0)</f>
        <v>85</v>
      </c>
      <c r="AC55" s="31"/>
      <c r="AD55" s="31">
        <f>ROUND(X55/(12*60),0)</f>
        <v>93</v>
      </c>
      <c r="AE55" s="32">
        <f>ROUND(Z55/(24*60),0)</f>
        <v>43</v>
      </c>
      <c r="AF55" s="32">
        <f>ROUND(X55/(24*60),0)</f>
        <v>47</v>
      </c>
    </row>
    <row r="56" spans="1:35" s="14" customFormat="1" ht="20.25" customHeight="1">
      <c r="A56" s="62"/>
      <c r="B56" s="33" t="s">
        <v>119</v>
      </c>
      <c r="C56" s="27">
        <v>7</v>
      </c>
      <c r="D56" s="33"/>
      <c r="E56" s="33"/>
      <c r="F56" s="24"/>
      <c r="G56" s="166"/>
      <c r="H56" s="166"/>
      <c r="I56" s="166">
        <v>1.5</v>
      </c>
      <c r="J56" s="166"/>
      <c r="K56" s="27" t="s">
        <v>120</v>
      </c>
      <c r="L56" s="27">
        <v>5</v>
      </c>
      <c r="M56" s="27"/>
      <c r="N56" s="25"/>
      <c r="O56" s="28"/>
      <c r="P56" s="21"/>
      <c r="Q56" s="28">
        <f>SUM(Q57:Q63)</f>
        <v>6295</v>
      </c>
      <c r="R56" s="28">
        <f t="shared" ref="R56:Z56" si="42">SUM(R57:R63)</f>
        <v>6866</v>
      </c>
      <c r="S56" s="28">
        <f t="shared" si="42"/>
        <v>280</v>
      </c>
      <c r="T56" s="28">
        <f t="shared" si="42"/>
        <v>70</v>
      </c>
      <c r="U56" s="21"/>
      <c r="V56" s="28"/>
      <c r="W56" s="28">
        <f t="shared" si="42"/>
        <v>188826</v>
      </c>
      <c r="X56" s="28">
        <f t="shared" si="42"/>
        <v>226578</v>
      </c>
      <c r="Y56" s="28">
        <v>12</v>
      </c>
      <c r="Z56" s="22">
        <f t="shared" si="42"/>
        <v>207735</v>
      </c>
      <c r="AA56" s="31"/>
      <c r="AB56" s="31"/>
      <c r="AC56" s="31"/>
      <c r="AD56" s="31"/>
      <c r="AE56" s="32"/>
      <c r="AF56" s="32"/>
      <c r="AI56" s="14">
        <v>207735</v>
      </c>
    </row>
    <row r="57" spans="1:35" s="14" customFormat="1" ht="20.25" customHeight="1">
      <c r="A57" s="62">
        <v>27</v>
      </c>
      <c r="B57" s="33" t="s">
        <v>112</v>
      </c>
      <c r="C57" s="24"/>
      <c r="D57" s="33" t="s">
        <v>112</v>
      </c>
      <c r="E57" s="33" t="s">
        <v>112</v>
      </c>
      <c r="F57" s="24" t="s">
        <v>121</v>
      </c>
      <c r="G57" s="166">
        <v>0.3</v>
      </c>
      <c r="H57" s="166"/>
      <c r="I57" s="24"/>
      <c r="J57" s="24"/>
      <c r="K57" s="24"/>
      <c r="L57" s="24"/>
      <c r="M57" s="27"/>
      <c r="N57" s="25">
        <v>1774</v>
      </c>
      <c r="O57" s="28">
        <f t="shared" si="15"/>
        <v>1827</v>
      </c>
      <c r="P57" s="21">
        <v>3346</v>
      </c>
      <c r="Q57" s="28">
        <f t="shared" si="16"/>
        <v>2010</v>
      </c>
      <c r="R57" s="28">
        <f t="shared" si="17"/>
        <v>2192</v>
      </c>
      <c r="S57" s="25">
        <v>40</v>
      </c>
      <c r="T57" s="25">
        <v>10</v>
      </c>
      <c r="U57" s="17">
        <f t="shared" ref="U57" si="43">P57-Q57</f>
        <v>1336</v>
      </c>
      <c r="V57" s="25">
        <f t="shared" si="28"/>
        <v>30</v>
      </c>
      <c r="W57" s="25">
        <f t="shared" ref="W57:W63" si="44">ROUND((O57*V57)*1.1,0)</f>
        <v>60291</v>
      </c>
      <c r="X57" s="25">
        <f t="shared" si="20"/>
        <v>72336</v>
      </c>
      <c r="Y57" s="25"/>
      <c r="Z57" s="30">
        <f t="shared" ref="Z57:Z63" si="45">ROUND((Q57*V57*1.1),0)</f>
        <v>66330</v>
      </c>
      <c r="AA57" s="31">
        <f t="shared" ref="AA57:AA63" si="46">ROUND(X57/(20*60),0)</f>
        <v>60</v>
      </c>
      <c r="AB57" s="31">
        <f t="shared" ref="AB57:AB63" si="47">ROUND(Z57/(12*60),0)</f>
        <v>92</v>
      </c>
      <c r="AC57" s="31"/>
      <c r="AD57" s="31">
        <f t="shared" ref="AD57:AD63" si="48">ROUND(X57/(12*60),0)</f>
        <v>100</v>
      </c>
      <c r="AE57" s="32">
        <f t="shared" ref="AE57:AE63" si="49">ROUND(Z57/(24*60),0)</f>
        <v>46</v>
      </c>
      <c r="AF57" s="32">
        <f t="shared" ref="AF57:AF63" si="50">ROUND(X57/(24*60),0)</f>
        <v>50</v>
      </c>
    </row>
    <row r="58" spans="1:35" s="14" customFormat="1" ht="20.25" customHeight="1">
      <c r="A58" s="62">
        <v>28</v>
      </c>
      <c r="B58" s="33" t="s">
        <v>92</v>
      </c>
      <c r="C58" s="27"/>
      <c r="D58" s="33" t="s">
        <v>103</v>
      </c>
      <c r="E58" s="33" t="s">
        <v>122</v>
      </c>
      <c r="F58" s="24" t="s">
        <v>123</v>
      </c>
      <c r="G58" s="166">
        <v>0.3</v>
      </c>
      <c r="H58" s="166"/>
      <c r="I58" s="166"/>
      <c r="J58" s="166"/>
      <c r="K58" s="27"/>
      <c r="L58" s="27"/>
      <c r="M58" s="27"/>
      <c r="N58" s="25">
        <v>550</v>
      </c>
      <c r="O58" s="28">
        <f>ROUND(1.03*N58,0)</f>
        <v>567</v>
      </c>
      <c r="P58" s="21"/>
      <c r="Q58" s="28">
        <f t="shared" si="16"/>
        <v>624</v>
      </c>
      <c r="R58" s="28">
        <f t="shared" si="17"/>
        <v>680</v>
      </c>
      <c r="S58" s="25">
        <v>40</v>
      </c>
      <c r="T58" s="25">
        <v>10</v>
      </c>
      <c r="U58" s="17"/>
      <c r="V58" s="25">
        <f>IF((S58-T58)&lt;15,15,S58-T58)</f>
        <v>30</v>
      </c>
      <c r="W58" s="25">
        <f t="shared" si="44"/>
        <v>18711</v>
      </c>
      <c r="X58" s="25">
        <f>ROUND((R58*V58*1.1),0)</f>
        <v>22440</v>
      </c>
      <c r="Y58" s="25"/>
      <c r="Z58" s="30">
        <f t="shared" si="45"/>
        <v>20592</v>
      </c>
      <c r="AA58" s="31">
        <f t="shared" si="46"/>
        <v>19</v>
      </c>
      <c r="AB58" s="31">
        <f t="shared" si="47"/>
        <v>29</v>
      </c>
      <c r="AC58" s="31"/>
      <c r="AD58" s="31">
        <f t="shared" si="48"/>
        <v>31</v>
      </c>
      <c r="AE58" s="32">
        <f t="shared" si="49"/>
        <v>14</v>
      </c>
      <c r="AF58" s="32">
        <f t="shared" si="50"/>
        <v>16</v>
      </c>
    </row>
    <row r="59" spans="1:35" s="14" customFormat="1" ht="20.25" customHeight="1">
      <c r="A59" s="62">
        <v>29</v>
      </c>
      <c r="B59" s="33" t="s">
        <v>112</v>
      </c>
      <c r="C59" s="27"/>
      <c r="D59" s="33" t="s">
        <v>124</v>
      </c>
      <c r="E59" s="33" t="s">
        <v>124</v>
      </c>
      <c r="F59" s="24" t="s">
        <v>125</v>
      </c>
      <c r="G59" s="166">
        <v>0.6</v>
      </c>
      <c r="H59" s="166"/>
      <c r="I59" s="166"/>
      <c r="J59" s="166"/>
      <c r="K59" s="27"/>
      <c r="L59" s="27"/>
      <c r="M59" s="27"/>
      <c r="N59" s="25">
        <v>1385</v>
      </c>
      <c r="O59" s="28">
        <f t="shared" si="15"/>
        <v>1427</v>
      </c>
      <c r="P59" s="21">
        <v>2597</v>
      </c>
      <c r="Q59" s="28">
        <f t="shared" si="16"/>
        <v>1570</v>
      </c>
      <c r="R59" s="28">
        <f t="shared" si="17"/>
        <v>1712</v>
      </c>
      <c r="S59" s="25">
        <v>40</v>
      </c>
      <c r="T59" s="25">
        <v>10</v>
      </c>
      <c r="U59" s="17">
        <f t="shared" ref="U59:U61" si="51">P59-Q59</f>
        <v>1027</v>
      </c>
      <c r="V59" s="25">
        <f t="shared" si="28"/>
        <v>30</v>
      </c>
      <c r="W59" s="25">
        <f t="shared" si="44"/>
        <v>47091</v>
      </c>
      <c r="X59" s="25">
        <f t="shared" si="20"/>
        <v>56496</v>
      </c>
      <c r="Y59" s="25"/>
      <c r="Z59" s="30">
        <f t="shared" si="45"/>
        <v>51810</v>
      </c>
      <c r="AA59" s="31">
        <f t="shared" si="46"/>
        <v>47</v>
      </c>
      <c r="AB59" s="31">
        <f t="shared" si="47"/>
        <v>72</v>
      </c>
      <c r="AC59" s="31"/>
      <c r="AD59" s="31">
        <f t="shared" si="48"/>
        <v>78</v>
      </c>
      <c r="AE59" s="32">
        <f t="shared" si="49"/>
        <v>36</v>
      </c>
      <c r="AF59" s="32">
        <f t="shared" si="50"/>
        <v>39</v>
      </c>
    </row>
    <row r="60" spans="1:35" s="14" customFormat="1" ht="20.25" customHeight="1">
      <c r="A60" s="62">
        <v>30</v>
      </c>
      <c r="B60" s="33" t="s">
        <v>112</v>
      </c>
      <c r="C60" s="27"/>
      <c r="D60" s="33" t="s">
        <v>124</v>
      </c>
      <c r="E60" s="33" t="s">
        <v>126</v>
      </c>
      <c r="F60" s="24" t="s">
        <v>127</v>
      </c>
      <c r="G60" s="166">
        <v>0.3</v>
      </c>
      <c r="H60" s="166"/>
      <c r="I60" s="166"/>
      <c r="J60" s="166"/>
      <c r="K60" s="27"/>
      <c r="L60" s="27"/>
      <c r="M60" s="27"/>
      <c r="N60" s="25">
        <v>370</v>
      </c>
      <c r="O60" s="28">
        <f t="shared" si="15"/>
        <v>381</v>
      </c>
      <c r="P60" s="21">
        <v>634</v>
      </c>
      <c r="Q60" s="28">
        <f t="shared" si="16"/>
        <v>419</v>
      </c>
      <c r="R60" s="28">
        <f t="shared" si="17"/>
        <v>457</v>
      </c>
      <c r="S60" s="25">
        <v>40</v>
      </c>
      <c r="T60" s="25">
        <v>10</v>
      </c>
      <c r="U60" s="17">
        <f t="shared" si="51"/>
        <v>215</v>
      </c>
      <c r="V60" s="25">
        <f t="shared" si="28"/>
        <v>30</v>
      </c>
      <c r="W60" s="25">
        <f t="shared" si="44"/>
        <v>12573</v>
      </c>
      <c r="X60" s="25">
        <f t="shared" si="20"/>
        <v>15081</v>
      </c>
      <c r="Y60" s="25"/>
      <c r="Z60" s="30">
        <f t="shared" si="45"/>
        <v>13827</v>
      </c>
      <c r="AA60" s="31">
        <f t="shared" si="46"/>
        <v>13</v>
      </c>
      <c r="AB60" s="31">
        <f t="shared" si="47"/>
        <v>19</v>
      </c>
      <c r="AC60" s="31"/>
      <c r="AD60" s="31">
        <f t="shared" si="48"/>
        <v>21</v>
      </c>
      <c r="AE60" s="32">
        <f t="shared" si="49"/>
        <v>10</v>
      </c>
      <c r="AF60" s="32">
        <f t="shared" si="50"/>
        <v>10</v>
      </c>
    </row>
    <row r="61" spans="1:35" s="14" customFormat="1" ht="20.25" customHeight="1">
      <c r="A61" s="62">
        <v>31</v>
      </c>
      <c r="B61" s="33" t="s">
        <v>112</v>
      </c>
      <c r="C61" s="27"/>
      <c r="D61" s="33" t="s">
        <v>124</v>
      </c>
      <c r="E61" s="33" t="s">
        <v>128</v>
      </c>
      <c r="F61" s="24" t="s">
        <v>129</v>
      </c>
      <c r="G61" s="166">
        <v>0.6</v>
      </c>
      <c r="H61" s="166"/>
      <c r="I61" s="166"/>
      <c r="J61" s="166"/>
      <c r="K61" s="27"/>
      <c r="L61" s="27"/>
      <c r="M61" s="27"/>
      <c r="N61" s="25">
        <v>765</v>
      </c>
      <c r="O61" s="28">
        <f t="shared" si="15"/>
        <v>788</v>
      </c>
      <c r="P61" s="21">
        <v>2708</v>
      </c>
      <c r="Q61" s="28">
        <f t="shared" si="16"/>
        <v>867</v>
      </c>
      <c r="R61" s="28">
        <f t="shared" si="17"/>
        <v>946</v>
      </c>
      <c r="S61" s="25">
        <v>40</v>
      </c>
      <c r="T61" s="25">
        <v>10</v>
      </c>
      <c r="U61" s="17">
        <f t="shared" si="51"/>
        <v>1841</v>
      </c>
      <c r="V61" s="25">
        <f t="shared" si="28"/>
        <v>30</v>
      </c>
      <c r="W61" s="25">
        <f t="shared" si="44"/>
        <v>26004</v>
      </c>
      <c r="X61" s="25">
        <f t="shared" si="20"/>
        <v>31218</v>
      </c>
      <c r="Y61" s="25"/>
      <c r="Z61" s="30">
        <f t="shared" si="45"/>
        <v>28611</v>
      </c>
      <c r="AA61" s="31">
        <f t="shared" si="46"/>
        <v>26</v>
      </c>
      <c r="AB61" s="31">
        <f t="shared" si="47"/>
        <v>40</v>
      </c>
      <c r="AC61" s="31"/>
      <c r="AD61" s="31">
        <f t="shared" si="48"/>
        <v>43</v>
      </c>
      <c r="AE61" s="32">
        <f t="shared" si="49"/>
        <v>20</v>
      </c>
      <c r="AF61" s="32">
        <f t="shared" si="50"/>
        <v>22</v>
      </c>
    </row>
    <row r="62" spans="1:35" s="14" customFormat="1" ht="20.25" customHeight="1">
      <c r="A62" s="62">
        <v>32</v>
      </c>
      <c r="B62" s="33" t="s">
        <v>112</v>
      </c>
      <c r="C62" s="27"/>
      <c r="D62" s="33" t="s">
        <v>124</v>
      </c>
      <c r="E62" s="33" t="s">
        <v>130</v>
      </c>
      <c r="F62" s="24" t="s">
        <v>131</v>
      </c>
      <c r="G62" s="166">
        <v>0.6</v>
      </c>
      <c r="H62" s="166"/>
      <c r="I62" s="166"/>
      <c r="J62" s="166"/>
      <c r="K62" s="27"/>
      <c r="L62" s="27"/>
      <c r="M62" s="27"/>
      <c r="N62" s="25">
        <v>358</v>
      </c>
      <c r="O62" s="28">
        <f t="shared" si="15"/>
        <v>369</v>
      </c>
      <c r="P62" s="21"/>
      <c r="Q62" s="28">
        <f t="shared" si="16"/>
        <v>406</v>
      </c>
      <c r="R62" s="28">
        <f t="shared" si="17"/>
        <v>443</v>
      </c>
      <c r="S62" s="25">
        <v>40</v>
      </c>
      <c r="T62" s="25">
        <v>10</v>
      </c>
      <c r="U62" s="17"/>
      <c r="V62" s="25">
        <f t="shared" si="28"/>
        <v>30</v>
      </c>
      <c r="W62" s="25">
        <f t="shared" si="44"/>
        <v>12177</v>
      </c>
      <c r="X62" s="25">
        <f t="shared" si="20"/>
        <v>14619</v>
      </c>
      <c r="Y62" s="25"/>
      <c r="Z62" s="30">
        <f t="shared" si="45"/>
        <v>13398</v>
      </c>
      <c r="AA62" s="31">
        <f t="shared" si="46"/>
        <v>12</v>
      </c>
      <c r="AB62" s="31">
        <f t="shared" si="47"/>
        <v>19</v>
      </c>
      <c r="AC62" s="31"/>
      <c r="AD62" s="31">
        <f t="shared" si="48"/>
        <v>20</v>
      </c>
      <c r="AE62" s="32">
        <f t="shared" si="49"/>
        <v>9</v>
      </c>
      <c r="AF62" s="32">
        <f t="shared" si="50"/>
        <v>10</v>
      </c>
    </row>
    <row r="63" spans="1:35" s="14" customFormat="1" ht="20.25" customHeight="1">
      <c r="A63" s="62">
        <v>33</v>
      </c>
      <c r="B63" s="33" t="s">
        <v>112</v>
      </c>
      <c r="C63" s="27"/>
      <c r="D63" s="33" t="s">
        <v>124</v>
      </c>
      <c r="E63" s="33" t="s">
        <v>132</v>
      </c>
      <c r="F63" s="24" t="s">
        <v>133</v>
      </c>
      <c r="G63" s="166">
        <v>0.3</v>
      </c>
      <c r="H63" s="166"/>
      <c r="I63" s="166"/>
      <c r="J63" s="166"/>
      <c r="K63" s="27"/>
      <c r="L63" s="27"/>
      <c r="M63" s="27"/>
      <c r="N63" s="25">
        <v>352</v>
      </c>
      <c r="O63" s="28">
        <f t="shared" si="15"/>
        <v>363</v>
      </c>
      <c r="P63" s="21"/>
      <c r="Q63" s="28">
        <f t="shared" si="16"/>
        <v>399</v>
      </c>
      <c r="R63" s="28">
        <f t="shared" si="17"/>
        <v>436</v>
      </c>
      <c r="S63" s="25">
        <v>40</v>
      </c>
      <c r="T63" s="25">
        <v>10</v>
      </c>
      <c r="U63" s="17"/>
      <c r="V63" s="25">
        <f t="shared" si="28"/>
        <v>30</v>
      </c>
      <c r="W63" s="25">
        <f t="shared" si="44"/>
        <v>11979</v>
      </c>
      <c r="X63" s="25">
        <f t="shared" si="20"/>
        <v>14388</v>
      </c>
      <c r="Y63" s="25"/>
      <c r="Z63" s="30">
        <f t="shared" si="45"/>
        <v>13167</v>
      </c>
      <c r="AA63" s="31">
        <f t="shared" si="46"/>
        <v>12</v>
      </c>
      <c r="AB63" s="31">
        <f t="shared" si="47"/>
        <v>18</v>
      </c>
      <c r="AC63" s="31"/>
      <c r="AD63" s="31">
        <f t="shared" si="48"/>
        <v>20</v>
      </c>
      <c r="AE63" s="32">
        <f t="shared" si="49"/>
        <v>9</v>
      </c>
      <c r="AF63" s="32">
        <f t="shared" si="50"/>
        <v>10</v>
      </c>
    </row>
    <row r="64" spans="1:35" s="14" customFormat="1" ht="20.25" customHeight="1">
      <c r="A64" s="62"/>
      <c r="B64" s="33" t="s">
        <v>134</v>
      </c>
      <c r="C64" s="25">
        <v>8</v>
      </c>
      <c r="D64" s="33"/>
      <c r="E64" s="33"/>
      <c r="F64" s="24"/>
      <c r="G64" s="166"/>
      <c r="H64" s="166"/>
      <c r="I64" s="166">
        <v>6</v>
      </c>
      <c r="J64" s="166" t="s">
        <v>40</v>
      </c>
      <c r="K64" s="27" t="s">
        <v>135</v>
      </c>
      <c r="L64" s="27">
        <v>5</v>
      </c>
      <c r="M64" s="27" t="s">
        <v>1</v>
      </c>
      <c r="N64" s="25"/>
      <c r="O64" s="28"/>
      <c r="P64" s="21"/>
      <c r="Q64" s="28">
        <f>SUM(Q65:Q72)</f>
        <v>9736</v>
      </c>
      <c r="R64" s="28">
        <f t="shared" ref="R64:Z64" si="52">SUM(R65:R72)</f>
        <v>10623</v>
      </c>
      <c r="S64" s="28">
        <f t="shared" si="52"/>
        <v>320</v>
      </c>
      <c r="T64" s="28">
        <f t="shared" si="52"/>
        <v>80</v>
      </c>
      <c r="U64" s="21"/>
      <c r="V64" s="28"/>
      <c r="W64" s="28">
        <f t="shared" si="52"/>
        <v>292083</v>
      </c>
      <c r="X64" s="28">
        <f t="shared" si="52"/>
        <v>350559</v>
      </c>
      <c r="Y64" s="28">
        <v>20</v>
      </c>
      <c r="Z64" s="22">
        <f t="shared" si="52"/>
        <v>321288</v>
      </c>
      <c r="AA64" s="31"/>
      <c r="AB64" s="31"/>
      <c r="AC64" s="31"/>
      <c r="AD64" s="31"/>
      <c r="AE64" s="32"/>
      <c r="AF64" s="32"/>
      <c r="AI64" s="14">
        <v>321288</v>
      </c>
    </row>
    <row r="65" spans="1:35" s="14" customFormat="1" ht="20.25" customHeight="1">
      <c r="A65" s="62">
        <v>34</v>
      </c>
      <c r="B65" s="24" t="s">
        <v>42</v>
      </c>
      <c r="C65" s="24"/>
      <c r="D65" s="33" t="s">
        <v>136</v>
      </c>
      <c r="E65" s="33" t="s">
        <v>137</v>
      </c>
      <c r="F65" s="24" t="s">
        <v>138</v>
      </c>
      <c r="G65" s="166">
        <v>1</v>
      </c>
      <c r="H65" s="166"/>
      <c r="I65" s="24"/>
      <c r="J65" s="24"/>
      <c r="K65" s="24"/>
      <c r="L65" s="24"/>
      <c r="M65" s="24"/>
      <c r="N65" s="25">
        <v>2940</v>
      </c>
      <c r="O65" s="28">
        <f t="shared" si="15"/>
        <v>3028</v>
      </c>
      <c r="P65" s="21">
        <v>1460</v>
      </c>
      <c r="Q65" s="28">
        <f t="shared" si="16"/>
        <v>3331</v>
      </c>
      <c r="R65" s="28">
        <f t="shared" si="17"/>
        <v>3634</v>
      </c>
      <c r="S65" s="25">
        <v>40</v>
      </c>
      <c r="T65" s="25">
        <v>10</v>
      </c>
      <c r="U65" s="17"/>
      <c r="V65" s="25">
        <f t="shared" si="28"/>
        <v>30</v>
      </c>
      <c r="W65" s="25">
        <f t="shared" ref="W65:W72" si="53">ROUND((O65*V65)*1.1,0)</f>
        <v>99924</v>
      </c>
      <c r="X65" s="25">
        <f t="shared" si="20"/>
        <v>119922</v>
      </c>
      <c r="Y65" s="25"/>
      <c r="Z65" s="30">
        <f t="shared" ref="Z65:Z72" si="54">ROUND((Q65*V65*1.1),0)</f>
        <v>109923</v>
      </c>
      <c r="AA65" s="31">
        <f t="shared" ref="AA65:AA72" si="55">ROUND(X65/(20*60),0)</f>
        <v>100</v>
      </c>
      <c r="AB65" s="31">
        <f t="shared" ref="AB65:AB72" si="56">ROUND(Z65/(12*60),0)</f>
        <v>153</v>
      </c>
      <c r="AC65" s="31"/>
      <c r="AD65" s="31">
        <f t="shared" ref="AD65:AD72" si="57">ROUND(X65/(12*60),0)</f>
        <v>167</v>
      </c>
      <c r="AE65" s="32">
        <f t="shared" ref="AE65:AE72" si="58">ROUND(Z65/(24*60),0)</f>
        <v>76</v>
      </c>
      <c r="AF65" s="32">
        <f t="shared" ref="AF65:AF72" si="59">ROUND(X65/(24*60),0)</f>
        <v>83</v>
      </c>
    </row>
    <row r="66" spans="1:35" s="14" customFormat="1" ht="20.25" customHeight="1">
      <c r="A66" s="62">
        <v>35</v>
      </c>
      <c r="B66" s="24" t="s">
        <v>42</v>
      </c>
      <c r="C66" s="25"/>
      <c r="D66" s="33" t="s">
        <v>139</v>
      </c>
      <c r="E66" s="33" t="s">
        <v>139</v>
      </c>
      <c r="F66" s="24" t="s">
        <v>140</v>
      </c>
      <c r="G66" s="166">
        <v>1</v>
      </c>
      <c r="H66" s="166"/>
      <c r="I66" s="166"/>
      <c r="J66" s="166"/>
      <c r="K66" s="27"/>
      <c r="L66" s="27"/>
      <c r="M66" s="27"/>
      <c r="N66" s="25">
        <v>1013</v>
      </c>
      <c r="O66" s="28">
        <f t="shared" si="15"/>
        <v>1043</v>
      </c>
      <c r="P66" s="21">
        <v>4829</v>
      </c>
      <c r="Q66" s="28">
        <f t="shared" si="16"/>
        <v>1147</v>
      </c>
      <c r="R66" s="28">
        <f t="shared" si="17"/>
        <v>1252</v>
      </c>
      <c r="S66" s="25">
        <v>40</v>
      </c>
      <c r="T66" s="25">
        <v>10</v>
      </c>
      <c r="U66" s="17"/>
      <c r="V66" s="25">
        <f t="shared" si="28"/>
        <v>30</v>
      </c>
      <c r="W66" s="25">
        <f t="shared" si="53"/>
        <v>34419</v>
      </c>
      <c r="X66" s="25">
        <f t="shared" si="20"/>
        <v>41316</v>
      </c>
      <c r="Y66" s="25"/>
      <c r="Z66" s="30">
        <f t="shared" si="54"/>
        <v>37851</v>
      </c>
      <c r="AA66" s="31">
        <f t="shared" si="55"/>
        <v>34</v>
      </c>
      <c r="AB66" s="31">
        <f t="shared" si="56"/>
        <v>53</v>
      </c>
      <c r="AC66" s="31"/>
      <c r="AD66" s="31">
        <f t="shared" si="57"/>
        <v>57</v>
      </c>
      <c r="AE66" s="32">
        <f t="shared" si="58"/>
        <v>26</v>
      </c>
      <c r="AF66" s="32">
        <f t="shared" si="59"/>
        <v>29</v>
      </c>
    </row>
    <row r="67" spans="1:35" s="14" customFormat="1" ht="20.25" customHeight="1">
      <c r="A67" s="62">
        <v>36</v>
      </c>
      <c r="B67" s="24" t="s">
        <v>42</v>
      </c>
      <c r="C67" s="25"/>
      <c r="D67" s="33" t="s">
        <v>139</v>
      </c>
      <c r="E67" s="33" t="s">
        <v>141</v>
      </c>
      <c r="F67" s="24" t="s">
        <v>142</v>
      </c>
      <c r="G67" s="166">
        <v>0.3</v>
      </c>
      <c r="H67" s="166"/>
      <c r="I67" s="166"/>
      <c r="J67" s="166"/>
      <c r="K67" s="27"/>
      <c r="L67" s="27"/>
      <c r="M67" s="27"/>
      <c r="N67" s="25">
        <v>500</v>
      </c>
      <c r="O67" s="28">
        <f t="shared" si="15"/>
        <v>515</v>
      </c>
      <c r="P67" s="21"/>
      <c r="Q67" s="28">
        <f t="shared" si="16"/>
        <v>567</v>
      </c>
      <c r="R67" s="28">
        <f t="shared" si="17"/>
        <v>618</v>
      </c>
      <c r="S67" s="25">
        <v>40</v>
      </c>
      <c r="T67" s="25">
        <v>10</v>
      </c>
      <c r="U67" s="17"/>
      <c r="V67" s="25">
        <f t="shared" si="28"/>
        <v>30</v>
      </c>
      <c r="W67" s="25">
        <f t="shared" si="53"/>
        <v>16995</v>
      </c>
      <c r="X67" s="25">
        <f t="shared" si="20"/>
        <v>20394</v>
      </c>
      <c r="Y67" s="25"/>
      <c r="Z67" s="30">
        <f t="shared" si="54"/>
        <v>18711</v>
      </c>
      <c r="AA67" s="31">
        <f t="shared" si="55"/>
        <v>17</v>
      </c>
      <c r="AB67" s="31">
        <f t="shared" si="56"/>
        <v>26</v>
      </c>
      <c r="AC67" s="31"/>
      <c r="AD67" s="31">
        <f t="shared" si="57"/>
        <v>28</v>
      </c>
      <c r="AE67" s="32">
        <f t="shared" si="58"/>
        <v>13</v>
      </c>
      <c r="AF67" s="32">
        <f t="shared" si="59"/>
        <v>14</v>
      </c>
    </row>
    <row r="68" spans="1:35" s="14" customFormat="1" ht="20.25" customHeight="1">
      <c r="A68" s="62">
        <v>37</v>
      </c>
      <c r="B68" s="24" t="s">
        <v>42</v>
      </c>
      <c r="C68" s="25"/>
      <c r="D68" s="33" t="s">
        <v>143</v>
      </c>
      <c r="E68" s="33" t="s">
        <v>143</v>
      </c>
      <c r="F68" s="24" t="s">
        <v>144</v>
      </c>
      <c r="G68" s="166" t="s">
        <v>145</v>
      </c>
      <c r="H68" s="166"/>
      <c r="I68" s="166"/>
      <c r="J68" s="166"/>
      <c r="K68" s="27"/>
      <c r="L68" s="27"/>
      <c r="M68" s="27"/>
      <c r="N68" s="25">
        <v>1750</v>
      </c>
      <c r="O68" s="28">
        <f t="shared" si="15"/>
        <v>1803</v>
      </c>
      <c r="P68" s="21">
        <v>2273</v>
      </c>
      <c r="Q68" s="28">
        <f>ROUND(O68*1.1,0)</f>
        <v>1983</v>
      </c>
      <c r="R68" s="28">
        <f>ROUND(O68*1.2,0)</f>
        <v>2164</v>
      </c>
      <c r="S68" s="25">
        <v>40</v>
      </c>
      <c r="T68" s="25">
        <v>10</v>
      </c>
      <c r="U68" s="17"/>
      <c r="V68" s="25">
        <f t="shared" si="28"/>
        <v>30</v>
      </c>
      <c r="W68" s="25">
        <f t="shared" si="53"/>
        <v>59499</v>
      </c>
      <c r="X68" s="25">
        <f t="shared" si="20"/>
        <v>71412</v>
      </c>
      <c r="Y68" s="25"/>
      <c r="Z68" s="30">
        <f t="shared" si="54"/>
        <v>65439</v>
      </c>
      <c r="AA68" s="31">
        <f t="shared" si="55"/>
        <v>60</v>
      </c>
      <c r="AB68" s="31">
        <f t="shared" si="56"/>
        <v>91</v>
      </c>
      <c r="AC68" s="31"/>
      <c r="AD68" s="31">
        <f t="shared" si="57"/>
        <v>99</v>
      </c>
      <c r="AE68" s="32">
        <f t="shared" si="58"/>
        <v>45</v>
      </c>
      <c r="AF68" s="32">
        <f t="shared" si="59"/>
        <v>50</v>
      </c>
    </row>
    <row r="69" spans="1:35" s="14" customFormat="1" ht="20.25" customHeight="1">
      <c r="A69" s="62">
        <v>38</v>
      </c>
      <c r="B69" s="24" t="s">
        <v>42</v>
      </c>
      <c r="C69" s="25"/>
      <c r="D69" s="33" t="s">
        <v>143</v>
      </c>
      <c r="E69" s="33" t="s">
        <v>146</v>
      </c>
      <c r="F69" s="24" t="s">
        <v>147</v>
      </c>
      <c r="G69" s="166">
        <v>0.6</v>
      </c>
      <c r="H69" s="166"/>
      <c r="I69" s="166"/>
      <c r="J69" s="166"/>
      <c r="K69" s="27"/>
      <c r="L69" s="27"/>
      <c r="M69" s="27"/>
      <c r="N69" s="25">
        <v>1250</v>
      </c>
      <c r="O69" s="28">
        <f t="shared" si="15"/>
        <v>1288</v>
      </c>
      <c r="P69" s="21">
        <v>2479</v>
      </c>
      <c r="Q69" s="28">
        <f>ROUND(O69*1.1,0)</f>
        <v>1417</v>
      </c>
      <c r="R69" s="28">
        <f>ROUND(O69*1.2,0)</f>
        <v>1546</v>
      </c>
      <c r="S69" s="25">
        <v>40</v>
      </c>
      <c r="T69" s="25">
        <v>10</v>
      </c>
      <c r="U69" s="17"/>
      <c r="V69" s="25">
        <f t="shared" si="28"/>
        <v>30</v>
      </c>
      <c r="W69" s="25">
        <f t="shared" si="53"/>
        <v>42504</v>
      </c>
      <c r="X69" s="25">
        <f t="shared" si="20"/>
        <v>51018</v>
      </c>
      <c r="Y69" s="25"/>
      <c r="Z69" s="30">
        <f t="shared" si="54"/>
        <v>46761</v>
      </c>
      <c r="AA69" s="31">
        <f t="shared" si="55"/>
        <v>43</v>
      </c>
      <c r="AB69" s="31">
        <f t="shared" si="56"/>
        <v>65</v>
      </c>
      <c r="AC69" s="31"/>
      <c r="AD69" s="31">
        <f t="shared" si="57"/>
        <v>71</v>
      </c>
      <c r="AE69" s="32">
        <f t="shared" si="58"/>
        <v>32</v>
      </c>
      <c r="AF69" s="32">
        <f t="shared" si="59"/>
        <v>35</v>
      </c>
    </row>
    <row r="70" spans="1:35" s="14" customFormat="1" ht="20.25" customHeight="1">
      <c r="A70" s="62">
        <v>39</v>
      </c>
      <c r="B70" s="24" t="s">
        <v>42</v>
      </c>
      <c r="C70" s="25"/>
      <c r="D70" s="33" t="s">
        <v>143</v>
      </c>
      <c r="E70" s="33" t="s">
        <v>148</v>
      </c>
      <c r="F70" s="24" t="s">
        <v>149</v>
      </c>
      <c r="G70" s="166">
        <v>0.3</v>
      </c>
      <c r="H70" s="166"/>
      <c r="I70" s="166"/>
      <c r="J70" s="166"/>
      <c r="K70" s="27"/>
      <c r="L70" s="27"/>
      <c r="M70" s="27"/>
      <c r="N70" s="25">
        <v>360</v>
      </c>
      <c r="O70" s="28">
        <f t="shared" si="15"/>
        <v>371</v>
      </c>
      <c r="P70" s="21">
        <v>749</v>
      </c>
      <c r="Q70" s="28">
        <f>ROUND(O70*1.1,0)</f>
        <v>408</v>
      </c>
      <c r="R70" s="28">
        <f>ROUND(O70*1.2,0)</f>
        <v>445</v>
      </c>
      <c r="S70" s="25">
        <v>40</v>
      </c>
      <c r="T70" s="25">
        <v>10</v>
      </c>
      <c r="U70" s="17"/>
      <c r="V70" s="25">
        <f t="shared" si="28"/>
        <v>30</v>
      </c>
      <c r="W70" s="25">
        <f t="shared" si="53"/>
        <v>12243</v>
      </c>
      <c r="X70" s="25">
        <f t="shared" si="20"/>
        <v>14685</v>
      </c>
      <c r="Y70" s="25"/>
      <c r="Z70" s="30">
        <f t="shared" si="54"/>
        <v>13464</v>
      </c>
      <c r="AA70" s="31">
        <f t="shared" si="55"/>
        <v>12</v>
      </c>
      <c r="AB70" s="31">
        <f t="shared" si="56"/>
        <v>19</v>
      </c>
      <c r="AC70" s="31"/>
      <c r="AD70" s="31">
        <f t="shared" si="57"/>
        <v>20</v>
      </c>
      <c r="AE70" s="32">
        <f t="shared" si="58"/>
        <v>9</v>
      </c>
      <c r="AF70" s="32">
        <f t="shared" si="59"/>
        <v>10</v>
      </c>
    </row>
    <row r="71" spans="1:35" s="14" customFormat="1" ht="20.25" customHeight="1">
      <c r="A71" s="62">
        <v>40</v>
      </c>
      <c r="B71" s="24" t="s">
        <v>42</v>
      </c>
      <c r="C71" s="25"/>
      <c r="D71" s="33" t="s">
        <v>143</v>
      </c>
      <c r="E71" s="33" t="s">
        <v>150</v>
      </c>
      <c r="F71" s="24" t="s">
        <v>151</v>
      </c>
      <c r="G71" s="166">
        <v>0.3</v>
      </c>
      <c r="H71" s="166"/>
      <c r="I71" s="166"/>
      <c r="J71" s="166"/>
      <c r="K71" s="27"/>
      <c r="L71" s="27"/>
      <c r="M71" s="27"/>
      <c r="N71" s="25">
        <v>420</v>
      </c>
      <c r="O71" s="28">
        <f t="shared" si="15"/>
        <v>433</v>
      </c>
      <c r="P71" s="21"/>
      <c r="Q71" s="28">
        <f>ROUND(O71*1.1,0)</f>
        <v>476</v>
      </c>
      <c r="R71" s="28">
        <f>ROUND(O71*1.2,0)</f>
        <v>520</v>
      </c>
      <c r="S71" s="25">
        <v>40</v>
      </c>
      <c r="T71" s="25">
        <v>10</v>
      </c>
      <c r="U71" s="17"/>
      <c r="V71" s="25">
        <f t="shared" si="28"/>
        <v>30</v>
      </c>
      <c r="W71" s="25">
        <f t="shared" si="53"/>
        <v>14289</v>
      </c>
      <c r="X71" s="25">
        <f t="shared" si="20"/>
        <v>17160</v>
      </c>
      <c r="Y71" s="25"/>
      <c r="Z71" s="30">
        <f t="shared" si="54"/>
        <v>15708</v>
      </c>
      <c r="AA71" s="31">
        <f t="shared" si="55"/>
        <v>14</v>
      </c>
      <c r="AB71" s="31">
        <f t="shared" si="56"/>
        <v>22</v>
      </c>
      <c r="AC71" s="31"/>
      <c r="AD71" s="31">
        <f t="shared" si="57"/>
        <v>24</v>
      </c>
      <c r="AE71" s="32">
        <f t="shared" si="58"/>
        <v>11</v>
      </c>
      <c r="AF71" s="32">
        <f t="shared" si="59"/>
        <v>12</v>
      </c>
    </row>
    <row r="72" spans="1:35" s="14" customFormat="1" ht="20.25" customHeight="1">
      <c r="A72" s="62">
        <v>41</v>
      </c>
      <c r="B72" s="24" t="s">
        <v>42</v>
      </c>
      <c r="C72" s="25"/>
      <c r="D72" s="33" t="s">
        <v>143</v>
      </c>
      <c r="E72" s="33" t="s">
        <v>152</v>
      </c>
      <c r="F72" s="24" t="s">
        <v>153</v>
      </c>
      <c r="G72" s="166">
        <v>0.3</v>
      </c>
      <c r="H72" s="166"/>
      <c r="I72" s="166"/>
      <c r="J72" s="166"/>
      <c r="K72" s="27"/>
      <c r="L72" s="27"/>
      <c r="M72" s="27"/>
      <c r="N72" s="25">
        <v>359</v>
      </c>
      <c r="O72" s="28">
        <f t="shared" si="15"/>
        <v>370</v>
      </c>
      <c r="P72" s="21"/>
      <c r="Q72" s="28">
        <f>ROUND(O72*1.1,0)</f>
        <v>407</v>
      </c>
      <c r="R72" s="28">
        <f>ROUND(O72*1.2,0)</f>
        <v>444</v>
      </c>
      <c r="S72" s="25">
        <v>40</v>
      </c>
      <c r="T72" s="25">
        <v>10</v>
      </c>
      <c r="U72" s="17"/>
      <c r="V72" s="25">
        <f t="shared" si="28"/>
        <v>30</v>
      </c>
      <c r="W72" s="25">
        <f t="shared" si="53"/>
        <v>12210</v>
      </c>
      <c r="X72" s="25">
        <f t="shared" si="20"/>
        <v>14652</v>
      </c>
      <c r="Y72" s="25"/>
      <c r="Z72" s="30">
        <f t="shared" si="54"/>
        <v>13431</v>
      </c>
      <c r="AA72" s="31">
        <f t="shared" si="55"/>
        <v>12</v>
      </c>
      <c r="AB72" s="31">
        <f t="shared" si="56"/>
        <v>19</v>
      </c>
      <c r="AC72" s="31"/>
      <c r="AD72" s="31">
        <f t="shared" si="57"/>
        <v>20</v>
      </c>
      <c r="AE72" s="32">
        <f t="shared" si="58"/>
        <v>9</v>
      </c>
      <c r="AF72" s="32">
        <f t="shared" si="59"/>
        <v>10</v>
      </c>
    </row>
    <row r="73" spans="1:35" s="14" customFormat="1" ht="20.25" customHeight="1">
      <c r="A73" s="62"/>
      <c r="B73" s="24" t="s">
        <v>154</v>
      </c>
      <c r="C73" s="27">
        <v>4</v>
      </c>
      <c r="D73" s="33"/>
      <c r="E73" s="33"/>
      <c r="F73" s="24"/>
      <c r="G73" s="166"/>
      <c r="H73" s="166"/>
      <c r="I73" s="166">
        <v>0.6</v>
      </c>
      <c r="J73" s="166"/>
      <c r="K73" s="27" t="s">
        <v>155</v>
      </c>
      <c r="L73" s="27">
        <v>2</v>
      </c>
      <c r="M73" s="27" t="s">
        <v>156</v>
      </c>
      <c r="N73" s="25"/>
      <c r="O73" s="28"/>
      <c r="P73" s="21"/>
      <c r="Q73" s="28">
        <f>SUM(Q74:Q77)</f>
        <v>2509</v>
      </c>
      <c r="R73" s="28">
        <f t="shared" ref="R73:Z73" si="60">SUM(R74:R77)</f>
        <v>2737</v>
      </c>
      <c r="S73" s="28">
        <f t="shared" si="60"/>
        <v>160</v>
      </c>
      <c r="T73" s="28">
        <f t="shared" si="60"/>
        <v>40</v>
      </c>
      <c r="U73" s="21"/>
      <c r="V73" s="28"/>
      <c r="W73" s="28">
        <f t="shared" si="60"/>
        <v>75273</v>
      </c>
      <c r="X73" s="28">
        <f t="shared" si="60"/>
        <v>90321</v>
      </c>
      <c r="Y73" s="28">
        <v>12</v>
      </c>
      <c r="Z73" s="22">
        <f t="shared" si="60"/>
        <v>82797</v>
      </c>
      <c r="AA73" s="31"/>
      <c r="AB73" s="31"/>
      <c r="AC73" s="31"/>
      <c r="AD73" s="31"/>
      <c r="AE73" s="32"/>
      <c r="AF73" s="32"/>
      <c r="AI73" s="14">
        <v>82797</v>
      </c>
    </row>
    <row r="74" spans="1:35" s="14" customFormat="1" ht="20.25" customHeight="1">
      <c r="A74" s="62">
        <v>42</v>
      </c>
      <c r="B74" s="33" t="s">
        <v>157</v>
      </c>
      <c r="C74" s="24"/>
      <c r="D74" s="33" t="s">
        <v>139</v>
      </c>
      <c r="E74" s="33" t="s">
        <v>158</v>
      </c>
      <c r="F74" s="24" t="s">
        <v>159</v>
      </c>
      <c r="G74" s="166">
        <v>0.6</v>
      </c>
      <c r="H74" s="166"/>
      <c r="I74" s="27"/>
      <c r="J74" s="27"/>
      <c r="K74" s="27"/>
      <c r="L74" s="27"/>
      <c r="M74" s="27"/>
      <c r="N74" s="25">
        <v>700</v>
      </c>
      <c r="O74" s="28">
        <f t="shared" si="15"/>
        <v>721</v>
      </c>
      <c r="P74" s="21">
        <v>3035</v>
      </c>
      <c r="Q74" s="28">
        <f t="shared" si="16"/>
        <v>793</v>
      </c>
      <c r="R74" s="28">
        <f t="shared" si="17"/>
        <v>865</v>
      </c>
      <c r="S74" s="25">
        <v>40</v>
      </c>
      <c r="T74" s="25">
        <v>10</v>
      </c>
      <c r="U74" s="17"/>
      <c r="V74" s="25">
        <f t="shared" si="28"/>
        <v>30</v>
      </c>
      <c r="W74" s="25">
        <f>ROUND((O74*V74)*1.1,0)</f>
        <v>23793</v>
      </c>
      <c r="X74" s="25">
        <f t="shared" si="20"/>
        <v>28545</v>
      </c>
      <c r="Y74" s="25"/>
      <c r="Z74" s="30">
        <f>ROUND((Q74*V74*1.1),0)</f>
        <v>26169</v>
      </c>
      <c r="AA74" s="31">
        <f>ROUND(X74/(20*60),0)</f>
        <v>24</v>
      </c>
      <c r="AB74" s="31">
        <f>ROUND(Z74/(12*60),0)</f>
        <v>36</v>
      </c>
      <c r="AC74" s="31"/>
      <c r="AD74" s="31">
        <f>ROUND(X74/(12*60),0)</f>
        <v>40</v>
      </c>
      <c r="AE74" s="32">
        <f>ROUND(Z74/(24*60),0)</f>
        <v>18</v>
      </c>
      <c r="AF74" s="32">
        <f>ROUND(X74/(24*60),0)</f>
        <v>20</v>
      </c>
    </row>
    <row r="75" spans="1:35" s="14" customFormat="1" ht="20.25" customHeight="1">
      <c r="A75" s="62">
        <v>43</v>
      </c>
      <c r="B75" s="33" t="s">
        <v>157</v>
      </c>
      <c r="C75" s="27"/>
      <c r="D75" s="33" t="s">
        <v>139</v>
      </c>
      <c r="E75" s="33" t="s">
        <v>160</v>
      </c>
      <c r="F75" s="24" t="s">
        <v>161</v>
      </c>
      <c r="G75" s="166">
        <v>0.3</v>
      </c>
      <c r="H75" s="166"/>
      <c r="I75" s="166"/>
      <c r="J75" s="166"/>
      <c r="K75" s="27"/>
      <c r="L75" s="27"/>
      <c r="M75" s="27"/>
      <c r="N75" s="25">
        <v>520</v>
      </c>
      <c r="O75" s="28">
        <f t="shared" si="15"/>
        <v>536</v>
      </c>
      <c r="P75" s="21"/>
      <c r="Q75" s="28">
        <f t="shared" si="16"/>
        <v>590</v>
      </c>
      <c r="R75" s="28">
        <f t="shared" si="17"/>
        <v>643</v>
      </c>
      <c r="S75" s="25">
        <v>40</v>
      </c>
      <c r="T75" s="25">
        <v>10</v>
      </c>
      <c r="U75" s="17"/>
      <c r="V75" s="25">
        <f t="shared" si="28"/>
        <v>30</v>
      </c>
      <c r="W75" s="25">
        <f>ROUND((O75*V75)*1.1,0)</f>
        <v>17688</v>
      </c>
      <c r="X75" s="25">
        <f t="shared" si="20"/>
        <v>21219</v>
      </c>
      <c r="Y75" s="25"/>
      <c r="Z75" s="30">
        <f>ROUND((Q75*V75*1.1),0)</f>
        <v>19470</v>
      </c>
      <c r="AA75" s="31">
        <f>ROUND(X75/(20*60),0)</f>
        <v>18</v>
      </c>
      <c r="AB75" s="31">
        <f>ROUND(Z75/(12*60),0)</f>
        <v>27</v>
      </c>
      <c r="AC75" s="31"/>
      <c r="AD75" s="31">
        <f>ROUND(X75/(12*60),0)</f>
        <v>29</v>
      </c>
      <c r="AE75" s="32">
        <f>ROUND(Z75/(24*60),0)</f>
        <v>14</v>
      </c>
      <c r="AF75" s="32">
        <f>ROUND(X75/(24*60),0)</f>
        <v>15</v>
      </c>
    </row>
    <row r="76" spans="1:35" s="14" customFormat="1" ht="20.25" customHeight="1">
      <c r="A76" s="62">
        <v>44</v>
      </c>
      <c r="B76" s="33" t="s">
        <v>157</v>
      </c>
      <c r="C76" s="27"/>
      <c r="D76" s="33" t="s">
        <v>162</v>
      </c>
      <c r="E76" s="33" t="s">
        <v>163</v>
      </c>
      <c r="F76" s="24" t="s">
        <v>164</v>
      </c>
      <c r="G76" s="166">
        <v>0.3</v>
      </c>
      <c r="H76" s="166"/>
      <c r="I76" s="166"/>
      <c r="J76" s="166"/>
      <c r="K76" s="27"/>
      <c r="L76" s="27"/>
      <c r="M76" s="27"/>
      <c r="N76" s="25">
        <v>615</v>
      </c>
      <c r="O76" s="28">
        <f t="shared" si="15"/>
        <v>633</v>
      </c>
      <c r="P76" s="21">
        <v>1007</v>
      </c>
      <c r="Q76" s="28">
        <f t="shared" si="16"/>
        <v>696</v>
      </c>
      <c r="R76" s="28">
        <f t="shared" si="17"/>
        <v>760</v>
      </c>
      <c r="S76" s="25">
        <v>40</v>
      </c>
      <c r="T76" s="25">
        <v>10</v>
      </c>
      <c r="U76" s="17"/>
      <c r="V76" s="25">
        <f t="shared" si="28"/>
        <v>30</v>
      </c>
      <c r="W76" s="25">
        <f>ROUND((O76*V76)*1.1,0)</f>
        <v>20889</v>
      </c>
      <c r="X76" s="25">
        <f t="shared" si="20"/>
        <v>25080</v>
      </c>
      <c r="Y76" s="25"/>
      <c r="Z76" s="30">
        <f>ROUND((Q76*V76*1.1),0)</f>
        <v>22968</v>
      </c>
      <c r="AA76" s="31">
        <f>ROUND(X76/(20*60),0)</f>
        <v>21</v>
      </c>
      <c r="AB76" s="31">
        <f>ROUND(Z76/(12*60),0)</f>
        <v>32</v>
      </c>
      <c r="AC76" s="31"/>
      <c r="AD76" s="31">
        <f>ROUND(X76/(12*60),0)</f>
        <v>35</v>
      </c>
      <c r="AE76" s="32">
        <f>ROUND(Z76/(24*60),0)</f>
        <v>16</v>
      </c>
      <c r="AF76" s="32">
        <f>ROUND(X76/(24*60),0)</f>
        <v>17</v>
      </c>
    </row>
    <row r="77" spans="1:35" s="14" customFormat="1" ht="20.25" customHeight="1">
      <c r="A77" s="62">
        <v>45</v>
      </c>
      <c r="B77" s="41" t="s">
        <v>157</v>
      </c>
      <c r="C77" s="42"/>
      <c r="D77" s="41" t="s">
        <v>162</v>
      </c>
      <c r="E77" s="41" t="s">
        <v>157</v>
      </c>
      <c r="F77" s="43" t="s">
        <v>165</v>
      </c>
      <c r="G77" s="44">
        <v>0.3</v>
      </c>
      <c r="H77" s="44"/>
      <c r="I77" s="44"/>
      <c r="J77" s="44"/>
      <c r="K77" s="42"/>
      <c r="L77" s="42"/>
      <c r="M77" s="42"/>
      <c r="N77" s="47">
        <v>380</v>
      </c>
      <c r="O77" s="45">
        <f t="shared" si="15"/>
        <v>391</v>
      </c>
      <c r="P77" s="177">
        <v>595</v>
      </c>
      <c r="Q77" s="45">
        <f t="shared" si="16"/>
        <v>430</v>
      </c>
      <c r="R77" s="45">
        <f t="shared" si="17"/>
        <v>469</v>
      </c>
      <c r="S77" s="47">
        <v>40</v>
      </c>
      <c r="T77" s="47">
        <v>10</v>
      </c>
      <c r="U77" s="179"/>
      <c r="V77" s="47">
        <f t="shared" si="28"/>
        <v>30</v>
      </c>
      <c r="W77" s="47">
        <f>ROUND((O77*V77)*1.1,0)</f>
        <v>12903</v>
      </c>
      <c r="X77" s="47">
        <f t="shared" si="20"/>
        <v>15477</v>
      </c>
      <c r="Y77" s="47"/>
      <c r="Z77" s="48">
        <f>ROUND((Q77*V77*1.1),0)</f>
        <v>14190</v>
      </c>
      <c r="AA77" s="31">
        <f>ROUND(X77/(20*60),0)</f>
        <v>13</v>
      </c>
      <c r="AB77" s="31">
        <f>ROUND(Z77/(12*60),0)</f>
        <v>20</v>
      </c>
      <c r="AC77" s="31"/>
      <c r="AD77" s="31">
        <f>ROUND(X77/(12*60),0)</f>
        <v>21</v>
      </c>
      <c r="AE77" s="32">
        <f>ROUND(Z77/(24*60),0)</f>
        <v>10</v>
      </c>
      <c r="AF77" s="32">
        <f>ROUND(X77/(24*60),0)</f>
        <v>11</v>
      </c>
    </row>
    <row r="78" spans="1:35" s="14" customFormat="1" ht="20.25" customHeight="1">
      <c r="A78" s="62"/>
      <c r="B78" s="159"/>
      <c r="C78" s="160"/>
      <c r="D78" s="159"/>
      <c r="E78" s="159"/>
      <c r="F78" s="161"/>
      <c r="G78" s="162"/>
      <c r="H78" s="162"/>
      <c r="I78" s="162"/>
      <c r="J78" s="162"/>
      <c r="K78" s="160"/>
      <c r="L78" s="160"/>
      <c r="M78" s="160"/>
      <c r="N78" s="163"/>
      <c r="O78" s="164"/>
      <c r="P78" s="180"/>
      <c r="Q78" s="164"/>
      <c r="R78" s="164"/>
      <c r="S78" s="163"/>
      <c r="T78" s="163"/>
      <c r="U78" s="181"/>
      <c r="V78" s="163"/>
      <c r="W78" s="163"/>
      <c r="X78" s="163"/>
      <c r="Y78" s="163"/>
      <c r="Z78" s="165"/>
      <c r="AA78" s="31"/>
      <c r="AB78" s="31"/>
      <c r="AC78" s="31"/>
      <c r="AD78" s="31"/>
      <c r="AE78" s="32"/>
      <c r="AF78" s="32"/>
    </row>
    <row r="79" spans="1:35" s="13" customFormat="1" ht="24" customHeight="1">
      <c r="A79" s="15"/>
      <c r="B79" s="66" t="s">
        <v>166</v>
      </c>
      <c r="C79" s="67"/>
      <c r="D79" s="68"/>
      <c r="E79" s="68"/>
      <c r="F79" s="68"/>
      <c r="G79" s="69"/>
      <c r="H79" s="69"/>
      <c r="I79" s="69"/>
      <c r="J79" s="69"/>
      <c r="K79" s="67"/>
      <c r="L79" s="67"/>
      <c r="M79" s="67"/>
      <c r="N79" s="53"/>
      <c r="O79" s="53"/>
      <c r="P79" s="178"/>
      <c r="Q79" s="53"/>
      <c r="R79" s="53"/>
      <c r="S79" s="53"/>
      <c r="T79" s="53"/>
      <c r="U79" s="178"/>
      <c r="V79" s="53"/>
      <c r="W79" s="53"/>
      <c r="X79" s="53"/>
      <c r="Y79" s="53"/>
      <c r="Z79" s="58"/>
      <c r="AA79" s="37"/>
      <c r="AB79" s="37"/>
      <c r="AC79" s="37"/>
      <c r="AD79" s="37"/>
      <c r="AE79" s="37"/>
      <c r="AF79" s="37"/>
    </row>
    <row r="80" spans="1:35" s="14" customFormat="1" ht="24" customHeight="1">
      <c r="A80" s="62"/>
      <c r="B80" s="33" t="s">
        <v>167</v>
      </c>
      <c r="C80" s="27">
        <v>3</v>
      </c>
      <c r="D80" s="33"/>
      <c r="E80" s="33"/>
      <c r="F80" s="33"/>
      <c r="G80" s="166"/>
      <c r="H80" s="166"/>
      <c r="I80" s="166">
        <v>0.6</v>
      </c>
      <c r="J80" s="166" t="s">
        <v>168</v>
      </c>
      <c r="K80" s="27" t="s">
        <v>169</v>
      </c>
      <c r="L80" s="27">
        <v>2</v>
      </c>
      <c r="M80" s="27" t="s">
        <v>2</v>
      </c>
      <c r="N80" s="25"/>
      <c r="O80" s="25"/>
      <c r="P80" s="17"/>
      <c r="Q80" s="25"/>
      <c r="R80" s="25"/>
      <c r="S80" s="25"/>
      <c r="T80" s="25"/>
      <c r="U80" s="17"/>
      <c r="V80" s="25"/>
      <c r="W80" s="25"/>
      <c r="X80" s="25"/>
      <c r="Y80" s="25">
        <v>12</v>
      </c>
      <c r="Z80" s="194"/>
      <c r="AA80" s="31"/>
      <c r="AB80" s="31"/>
      <c r="AC80" s="31"/>
      <c r="AD80" s="31"/>
      <c r="AE80" s="31"/>
      <c r="AF80" s="31"/>
    </row>
    <row r="81" spans="1:35" s="14" customFormat="1" ht="24" customHeight="1">
      <c r="A81" s="62">
        <v>1</v>
      </c>
      <c r="B81" s="33" t="s">
        <v>170</v>
      </c>
      <c r="C81" s="33"/>
      <c r="D81" s="33" t="s">
        <v>170</v>
      </c>
      <c r="E81" s="33" t="s">
        <v>171</v>
      </c>
      <c r="F81" s="33"/>
      <c r="G81" s="166"/>
      <c r="H81" s="166"/>
      <c r="I81" s="166"/>
      <c r="J81" s="166"/>
      <c r="K81" s="27"/>
      <c r="L81" s="27"/>
      <c r="M81" s="27"/>
      <c r="N81" s="25"/>
      <c r="O81" s="25"/>
      <c r="P81" s="17">
        <v>3287</v>
      </c>
      <c r="Q81" s="25"/>
      <c r="R81" s="25"/>
      <c r="S81" s="25"/>
      <c r="T81" s="25"/>
      <c r="U81" s="17"/>
      <c r="V81" s="25">
        <v>10</v>
      </c>
      <c r="W81" s="25"/>
      <c r="X81" s="25"/>
      <c r="Y81" s="25"/>
      <c r="Z81" s="30">
        <v>12650</v>
      </c>
      <c r="AA81" s="31"/>
      <c r="AB81" s="31"/>
      <c r="AC81" s="31"/>
      <c r="AD81" s="31"/>
      <c r="AE81" s="31"/>
      <c r="AF81" s="31"/>
      <c r="AH81" s="98"/>
    </row>
    <row r="82" spans="1:35" s="14" customFormat="1" ht="24" customHeight="1">
      <c r="A82" s="62">
        <v>2</v>
      </c>
      <c r="B82" s="33" t="s">
        <v>170</v>
      </c>
      <c r="C82" s="27"/>
      <c r="D82" s="33" t="s">
        <v>170</v>
      </c>
      <c r="E82" s="33" t="s">
        <v>172</v>
      </c>
      <c r="F82" s="33"/>
      <c r="G82" s="166"/>
      <c r="H82" s="166"/>
      <c r="I82" s="166"/>
      <c r="J82" s="166"/>
      <c r="K82" s="27"/>
      <c r="L82" s="27"/>
      <c r="M82" s="27"/>
      <c r="N82" s="25"/>
      <c r="O82" s="25"/>
      <c r="P82" s="17">
        <v>913</v>
      </c>
      <c r="Q82" s="25"/>
      <c r="R82" s="25"/>
      <c r="S82" s="25"/>
      <c r="T82" s="25"/>
      <c r="U82" s="17"/>
      <c r="V82" s="25">
        <v>10</v>
      </c>
      <c r="W82" s="25"/>
      <c r="X82" s="25"/>
      <c r="Y82" s="25"/>
      <c r="Z82" s="30">
        <v>12870</v>
      </c>
      <c r="AA82" s="31"/>
      <c r="AB82" s="31"/>
      <c r="AC82" s="31"/>
      <c r="AD82" s="31"/>
      <c r="AE82" s="31"/>
      <c r="AF82" s="31"/>
      <c r="AH82" s="98"/>
    </row>
    <row r="83" spans="1:35" s="14" customFormat="1" ht="24" customHeight="1">
      <c r="A83" s="62">
        <v>3</v>
      </c>
      <c r="B83" s="33" t="s">
        <v>170</v>
      </c>
      <c r="C83" s="27"/>
      <c r="D83" s="33" t="s">
        <v>170</v>
      </c>
      <c r="E83" s="33" t="s">
        <v>173</v>
      </c>
      <c r="F83" s="33"/>
      <c r="G83" s="166"/>
      <c r="H83" s="166"/>
      <c r="I83" s="166"/>
      <c r="J83" s="166"/>
      <c r="K83" s="27"/>
      <c r="L83" s="27"/>
      <c r="M83" s="27"/>
      <c r="N83" s="25"/>
      <c r="O83" s="25"/>
      <c r="P83" s="17"/>
      <c r="Q83" s="25"/>
      <c r="R83" s="25"/>
      <c r="S83" s="25"/>
      <c r="T83" s="25"/>
      <c r="U83" s="17"/>
      <c r="V83" s="25">
        <v>10</v>
      </c>
      <c r="W83" s="25"/>
      <c r="X83" s="25"/>
      <c r="Y83" s="25"/>
      <c r="Z83" s="30">
        <v>13920</v>
      </c>
      <c r="AA83" s="31"/>
      <c r="AB83" s="31"/>
      <c r="AC83" s="31"/>
      <c r="AD83" s="31"/>
      <c r="AE83" s="31"/>
      <c r="AF83" s="31"/>
      <c r="AH83" s="98"/>
    </row>
    <row r="84" spans="1:35" s="14" customFormat="1" ht="24" customHeight="1">
      <c r="A84" s="62"/>
      <c r="B84" s="33" t="s">
        <v>174</v>
      </c>
      <c r="C84" s="27">
        <v>5</v>
      </c>
      <c r="D84" s="33"/>
      <c r="E84" s="33"/>
      <c r="F84" s="33"/>
      <c r="G84" s="166"/>
      <c r="H84" s="166"/>
      <c r="I84" s="166">
        <v>0.6</v>
      </c>
      <c r="J84" s="166" t="s">
        <v>168</v>
      </c>
      <c r="K84" s="27" t="s">
        <v>175</v>
      </c>
      <c r="L84" s="27">
        <v>2</v>
      </c>
      <c r="M84" s="27" t="s">
        <v>2</v>
      </c>
      <c r="N84" s="25"/>
      <c r="O84" s="25"/>
      <c r="P84" s="17"/>
      <c r="Q84" s="25"/>
      <c r="R84" s="25"/>
      <c r="S84" s="25"/>
      <c r="T84" s="25"/>
      <c r="U84" s="17"/>
      <c r="V84" s="25"/>
      <c r="W84" s="25"/>
      <c r="X84" s="25"/>
      <c r="Y84" s="25">
        <v>12</v>
      </c>
      <c r="AA84" s="31"/>
      <c r="AB84" s="31"/>
      <c r="AC84" s="31"/>
      <c r="AD84" s="31"/>
      <c r="AE84" s="31"/>
      <c r="AF84" s="31"/>
      <c r="AH84" s="98"/>
    </row>
    <row r="85" spans="1:35" s="14" customFormat="1" ht="24" customHeight="1">
      <c r="A85" s="62">
        <v>4</v>
      </c>
      <c r="B85" s="33" t="s">
        <v>170</v>
      </c>
      <c r="C85" s="27"/>
      <c r="D85" s="33" t="s">
        <v>170</v>
      </c>
      <c r="E85" s="33" t="s">
        <v>176</v>
      </c>
      <c r="F85" s="33"/>
      <c r="G85" s="166"/>
      <c r="H85" s="166"/>
      <c r="I85" s="166"/>
      <c r="J85" s="166"/>
      <c r="K85" s="27"/>
      <c r="L85" s="27"/>
      <c r="M85" s="27"/>
      <c r="N85" s="25"/>
      <c r="O85" s="25"/>
      <c r="P85" s="17">
        <v>1152</v>
      </c>
      <c r="Q85" s="25"/>
      <c r="R85" s="25"/>
      <c r="S85" s="25"/>
      <c r="T85" s="25"/>
      <c r="U85" s="17"/>
      <c r="V85" s="25">
        <v>10</v>
      </c>
      <c r="W85" s="25"/>
      <c r="X85" s="25"/>
      <c r="Y85" s="25"/>
      <c r="Z85" s="30">
        <v>14610</v>
      </c>
      <c r="AA85" s="31"/>
      <c r="AB85" s="31"/>
      <c r="AC85" s="31"/>
      <c r="AD85" s="31"/>
      <c r="AE85" s="31"/>
      <c r="AF85" s="31"/>
      <c r="AH85" s="98"/>
    </row>
    <row r="86" spans="1:35" s="14" customFormat="1" ht="24" customHeight="1">
      <c r="A86" s="62">
        <v>5</v>
      </c>
      <c r="B86" s="33" t="s">
        <v>170</v>
      </c>
      <c r="C86" s="27"/>
      <c r="D86" s="33" t="s">
        <v>177</v>
      </c>
      <c r="E86" s="33" t="s">
        <v>177</v>
      </c>
      <c r="F86" s="33"/>
      <c r="G86" s="166"/>
      <c r="H86" s="166"/>
      <c r="I86" s="166"/>
      <c r="J86" s="166"/>
      <c r="K86" s="27"/>
      <c r="L86" s="27"/>
      <c r="M86" s="27"/>
      <c r="N86" s="25"/>
      <c r="O86" s="25"/>
      <c r="P86" s="17">
        <v>1152</v>
      </c>
      <c r="Q86" s="25"/>
      <c r="R86" s="25"/>
      <c r="S86" s="25"/>
      <c r="T86" s="25"/>
      <c r="U86" s="17"/>
      <c r="V86" s="25">
        <v>10</v>
      </c>
      <c r="W86" s="25"/>
      <c r="X86" s="25"/>
      <c r="Y86" s="25"/>
      <c r="Z86" s="30">
        <v>13050</v>
      </c>
      <c r="AA86" s="31"/>
      <c r="AB86" s="31"/>
      <c r="AC86" s="31"/>
      <c r="AD86" s="31"/>
      <c r="AE86" s="31"/>
      <c r="AF86" s="31"/>
      <c r="AH86" s="98"/>
    </row>
    <row r="87" spans="1:35" s="14" customFormat="1" ht="24" customHeight="1">
      <c r="A87" s="62">
        <v>6</v>
      </c>
      <c r="B87" s="33" t="s">
        <v>170</v>
      </c>
      <c r="C87" s="27"/>
      <c r="D87" s="33" t="s">
        <v>177</v>
      </c>
      <c r="E87" s="33" t="s">
        <v>178</v>
      </c>
      <c r="F87" s="33"/>
      <c r="G87" s="166"/>
      <c r="H87" s="166"/>
      <c r="I87" s="166"/>
      <c r="J87" s="166"/>
      <c r="K87" s="27"/>
      <c r="L87" s="27"/>
      <c r="M87" s="27"/>
      <c r="N87" s="25"/>
      <c r="O87" s="25"/>
      <c r="P87" s="17"/>
      <c r="Q87" s="25"/>
      <c r="R87" s="25"/>
      <c r="S87" s="25"/>
      <c r="T87" s="25"/>
      <c r="U87" s="17"/>
      <c r="V87" s="25">
        <v>10</v>
      </c>
      <c r="W87" s="25"/>
      <c r="X87" s="25"/>
      <c r="Y87" s="25"/>
      <c r="Z87" s="30">
        <v>13050</v>
      </c>
      <c r="AA87" s="31"/>
      <c r="AB87" s="31"/>
      <c r="AC87" s="31"/>
      <c r="AD87" s="31"/>
      <c r="AE87" s="31"/>
      <c r="AF87" s="31"/>
      <c r="AH87" s="98"/>
    </row>
    <row r="88" spans="1:35" s="14" customFormat="1" ht="24" customHeight="1">
      <c r="A88" s="62">
        <v>7</v>
      </c>
      <c r="B88" s="33" t="s">
        <v>170</v>
      </c>
      <c r="C88" s="27"/>
      <c r="D88" s="33" t="s">
        <v>177</v>
      </c>
      <c r="E88" s="33" t="s">
        <v>179</v>
      </c>
      <c r="F88" s="33"/>
      <c r="G88" s="166"/>
      <c r="H88" s="166"/>
      <c r="I88" s="166"/>
      <c r="J88" s="166"/>
      <c r="K88" s="27"/>
      <c r="L88" s="27"/>
      <c r="M88" s="27"/>
      <c r="N88" s="25"/>
      <c r="O88" s="25"/>
      <c r="P88" s="17"/>
      <c r="Q88" s="25"/>
      <c r="R88" s="25"/>
      <c r="S88" s="25"/>
      <c r="T88" s="25"/>
      <c r="U88" s="17"/>
      <c r="V88" s="25">
        <v>10</v>
      </c>
      <c r="W88" s="25"/>
      <c r="X88" s="25"/>
      <c r="Y88" s="25"/>
      <c r="Z88" s="30">
        <v>8700</v>
      </c>
      <c r="AA88" s="31"/>
      <c r="AB88" s="31"/>
      <c r="AC88" s="31"/>
      <c r="AD88" s="31"/>
      <c r="AE88" s="31"/>
      <c r="AF88" s="31"/>
      <c r="AH88" s="98"/>
    </row>
    <row r="89" spans="1:35" s="14" customFormat="1" ht="24" customHeight="1">
      <c r="A89" s="62">
        <v>8</v>
      </c>
      <c r="B89" s="33" t="s">
        <v>170</v>
      </c>
      <c r="C89" s="27"/>
      <c r="D89" s="33" t="s">
        <v>177</v>
      </c>
      <c r="E89" s="33" t="s">
        <v>180</v>
      </c>
      <c r="F89" s="33"/>
      <c r="G89" s="166"/>
      <c r="H89" s="166"/>
      <c r="I89" s="166"/>
      <c r="J89" s="166"/>
      <c r="K89" s="27"/>
      <c r="L89" s="27"/>
      <c r="M89" s="27"/>
      <c r="N89" s="25"/>
      <c r="O89" s="25"/>
      <c r="P89" s="17"/>
      <c r="Q89" s="25"/>
      <c r="R89" s="25"/>
      <c r="S89" s="25"/>
      <c r="T89" s="25"/>
      <c r="U89" s="17"/>
      <c r="V89" s="25">
        <v>10</v>
      </c>
      <c r="W89" s="25"/>
      <c r="X89" s="25"/>
      <c r="Y89" s="25"/>
      <c r="Z89" s="30">
        <v>6810</v>
      </c>
      <c r="AA89" s="31"/>
      <c r="AB89" s="31"/>
      <c r="AC89" s="31"/>
      <c r="AD89" s="31"/>
      <c r="AE89" s="31"/>
      <c r="AF89" s="31"/>
      <c r="AH89" s="98"/>
    </row>
    <row r="90" spans="1:35" s="14" customFormat="1" ht="24" customHeight="1">
      <c r="A90" s="62">
        <v>9</v>
      </c>
      <c r="B90" s="41" t="s">
        <v>181</v>
      </c>
      <c r="C90" s="42">
        <v>1</v>
      </c>
      <c r="D90" s="41" t="s">
        <v>48</v>
      </c>
      <c r="E90" s="41" t="s">
        <v>182</v>
      </c>
      <c r="F90" s="41"/>
      <c r="G90" s="44"/>
      <c r="H90" s="44"/>
      <c r="I90" s="44"/>
      <c r="J90" s="44"/>
      <c r="K90" s="42"/>
      <c r="L90" s="42"/>
      <c r="M90" s="42"/>
      <c r="N90" s="47"/>
      <c r="O90" s="47"/>
      <c r="P90" s="179"/>
      <c r="Q90" s="47"/>
      <c r="R90" s="47"/>
      <c r="S90" s="47"/>
      <c r="T90" s="47"/>
      <c r="U90" s="179"/>
      <c r="V90" s="47">
        <v>10</v>
      </c>
      <c r="W90" s="47"/>
      <c r="X90" s="47"/>
      <c r="Y90" s="47">
        <v>12</v>
      </c>
      <c r="Z90" s="30">
        <v>12870</v>
      </c>
      <c r="AA90" s="31"/>
      <c r="AB90" s="31"/>
      <c r="AC90" s="31"/>
      <c r="AD90" s="31"/>
      <c r="AE90" s="31"/>
      <c r="AF90" s="31"/>
      <c r="AH90" s="98"/>
    </row>
    <row r="91" spans="1:35" s="14" customFormat="1" ht="24" customHeight="1" thickBot="1">
      <c r="A91" s="62"/>
      <c r="B91" s="64" t="s">
        <v>51</v>
      </c>
      <c r="C91" s="65">
        <f>SUM(C79:C90)</f>
        <v>9</v>
      </c>
      <c r="D91" s="71"/>
      <c r="E91" s="71"/>
      <c r="F91" s="71"/>
      <c r="G91" s="72"/>
      <c r="H91" s="72"/>
      <c r="I91" s="72"/>
      <c r="J91" s="72"/>
      <c r="K91" s="65"/>
      <c r="L91" s="65"/>
      <c r="M91" s="65"/>
      <c r="N91" s="70"/>
      <c r="O91" s="70"/>
      <c r="P91" s="49"/>
      <c r="Q91" s="65">
        <v>3868</v>
      </c>
      <c r="R91" s="65">
        <f t="shared" ref="R91:Z91" si="61">SUM(R79:R90)</f>
        <v>0</v>
      </c>
      <c r="S91" s="65">
        <f t="shared" si="61"/>
        <v>0</v>
      </c>
      <c r="T91" s="65">
        <f t="shared" si="61"/>
        <v>0</v>
      </c>
      <c r="U91" s="50"/>
      <c r="V91" s="65"/>
      <c r="W91" s="65">
        <f t="shared" si="61"/>
        <v>0</v>
      </c>
      <c r="X91" s="65">
        <f t="shared" si="61"/>
        <v>0</v>
      </c>
      <c r="Y91" s="65"/>
      <c r="Z91" s="195">
        <f t="shared" si="61"/>
        <v>108530</v>
      </c>
      <c r="AA91" s="31"/>
      <c r="AB91" s="31"/>
      <c r="AC91" s="31"/>
      <c r="AD91" s="31"/>
      <c r="AE91" s="31"/>
      <c r="AF91" s="31"/>
      <c r="AI91" s="14">
        <v>108530</v>
      </c>
    </row>
    <row r="92" spans="1:35" s="14" customFormat="1" ht="24" customHeight="1">
      <c r="A92" s="62"/>
      <c r="B92" s="201" t="s">
        <v>799</v>
      </c>
      <c r="C92" s="202"/>
      <c r="D92" s="202"/>
      <c r="E92" s="202"/>
      <c r="F92" s="202"/>
      <c r="G92" s="202"/>
      <c r="H92" s="202"/>
      <c r="I92" s="202"/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3"/>
      <c r="AA92" s="31"/>
      <c r="AB92" s="31"/>
      <c r="AC92" s="31"/>
      <c r="AD92" s="31"/>
      <c r="AE92" s="31"/>
      <c r="AF92" s="31"/>
    </row>
    <row r="93" spans="1:35" s="14" customFormat="1" ht="21.75" customHeight="1">
      <c r="A93" s="23"/>
      <c r="B93" s="66" t="s">
        <v>183</v>
      </c>
      <c r="C93" s="53"/>
      <c r="D93" s="73"/>
      <c r="E93" s="68"/>
      <c r="F93" s="73"/>
      <c r="G93" s="69"/>
      <c r="H93" s="69"/>
      <c r="I93" s="69"/>
      <c r="J93" s="69"/>
      <c r="K93" s="67"/>
      <c r="L93" s="67"/>
      <c r="M93" s="67"/>
      <c r="N93" s="74"/>
      <c r="O93" s="74"/>
      <c r="P93" s="182"/>
      <c r="Q93" s="74"/>
      <c r="R93" s="74"/>
      <c r="S93" s="75"/>
      <c r="T93" s="53"/>
      <c r="U93" s="178"/>
      <c r="V93" s="53"/>
      <c r="W93" s="53"/>
      <c r="X93" s="53"/>
      <c r="Y93" s="53"/>
      <c r="Z93" s="58"/>
      <c r="AA93" s="31"/>
      <c r="AB93" s="31"/>
      <c r="AC93" s="31"/>
      <c r="AD93" s="31"/>
      <c r="AE93" s="32"/>
      <c r="AF93" s="32"/>
    </row>
    <row r="94" spans="1:35" s="14" customFormat="1" ht="21.75" customHeight="1">
      <c r="A94" s="23"/>
      <c r="B94" s="24" t="s">
        <v>184</v>
      </c>
      <c r="C94" s="25">
        <v>9</v>
      </c>
      <c r="D94" s="18"/>
      <c r="E94" s="33"/>
      <c r="F94" s="24"/>
      <c r="G94" s="166"/>
      <c r="H94" s="166"/>
      <c r="I94" s="166">
        <v>6</v>
      </c>
      <c r="J94" s="166" t="s">
        <v>40</v>
      </c>
      <c r="K94" s="27" t="s">
        <v>185</v>
      </c>
      <c r="L94" s="27">
        <v>5</v>
      </c>
      <c r="M94" s="27" t="s">
        <v>1</v>
      </c>
      <c r="N94" s="28"/>
      <c r="O94" s="28"/>
      <c r="P94" s="21"/>
      <c r="Q94" s="28">
        <f>SUM(Q95:Q103)</f>
        <v>6548</v>
      </c>
      <c r="R94" s="28">
        <f t="shared" ref="R94:Z94" si="62">SUM(R95:R103)</f>
        <v>7143</v>
      </c>
      <c r="S94" s="28">
        <f t="shared" si="62"/>
        <v>360</v>
      </c>
      <c r="T94" s="28">
        <f t="shared" si="62"/>
        <v>0</v>
      </c>
      <c r="U94" s="21"/>
      <c r="V94" s="28"/>
      <c r="W94" s="28">
        <f t="shared" si="62"/>
        <v>261932</v>
      </c>
      <c r="X94" s="28">
        <f t="shared" si="62"/>
        <v>314292</v>
      </c>
      <c r="Y94" s="28">
        <v>20</v>
      </c>
      <c r="Z94" s="22">
        <f t="shared" si="62"/>
        <v>288112</v>
      </c>
      <c r="AA94" s="31"/>
      <c r="AB94" s="31"/>
      <c r="AC94" s="31"/>
      <c r="AD94" s="31"/>
      <c r="AE94" s="32"/>
      <c r="AF94" s="32"/>
      <c r="AI94" s="14">
        <v>288112</v>
      </c>
    </row>
    <row r="95" spans="1:35" s="14" customFormat="1" ht="21.75" customHeight="1">
      <c r="A95" s="23">
        <v>1</v>
      </c>
      <c r="B95" s="24" t="s">
        <v>42</v>
      </c>
      <c r="C95" s="25"/>
      <c r="D95" s="33" t="s">
        <v>186</v>
      </c>
      <c r="E95" s="33" t="s">
        <v>186</v>
      </c>
      <c r="F95" s="24" t="s">
        <v>187</v>
      </c>
      <c r="G95" s="166"/>
      <c r="H95" s="166" t="s">
        <v>188</v>
      </c>
      <c r="I95" s="27"/>
      <c r="J95" s="27"/>
      <c r="K95" s="27"/>
      <c r="L95" s="27"/>
      <c r="M95" s="27"/>
      <c r="N95" s="28">
        <v>900</v>
      </c>
      <c r="O95" s="28">
        <f t="shared" ref="O95:O118" si="63">ROUND(1.03*N95,0)</f>
        <v>927</v>
      </c>
      <c r="P95" s="21"/>
      <c r="Q95" s="28">
        <f t="shared" ref="Q95:Q136" si="64">ROUND(O95*1.1,0)</f>
        <v>1020</v>
      </c>
      <c r="R95" s="28">
        <f t="shared" ref="R95:R136" si="65">ROUND(O95*1.2,0)</f>
        <v>1112</v>
      </c>
      <c r="S95" s="25">
        <v>40</v>
      </c>
      <c r="T95" s="25">
        <v>0</v>
      </c>
      <c r="U95" s="17"/>
      <c r="V95" s="25">
        <f t="shared" ref="V95:V136" si="66">IF((S95-T95)&lt;15,15,S95-T95)</f>
        <v>40</v>
      </c>
      <c r="W95" s="25">
        <f t="shared" ref="W95:W103" si="67">ROUND((O95*V95)*1.1,0)</f>
        <v>40788</v>
      </c>
      <c r="X95" s="25">
        <f t="shared" ref="X95:X136" si="68">ROUND((R95*V95*1.1),0)</f>
        <v>48928</v>
      </c>
      <c r="Y95" s="25"/>
      <c r="Z95" s="30">
        <f t="shared" ref="Z95:Z103" si="69">ROUND((Q95*V95*1.1),0)</f>
        <v>44880</v>
      </c>
      <c r="AA95" s="31">
        <f t="shared" ref="AA95:AA103" si="70">ROUND(X95/(20*60),0)</f>
        <v>41</v>
      </c>
      <c r="AB95" s="31">
        <f t="shared" ref="AB95:AB103" si="71">ROUND(Z95/(12*60),0)</f>
        <v>62</v>
      </c>
      <c r="AC95" s="31"/>
      <c r="AD95" s="31">
        <f t="shared" ref="AD95:AD103" si="72">ROUND(X95/(12*60),0)</f>
        <v>68</v>
      </c>
      <c r="AE95" s="32">
        <f t="shared" ref="AE95:AE103" si="73">ROUND(Z95/(24*60),0)</f>
        <v>31</v>
      </c>
      <c r="AF95" s="32">
        <f t="shared" ref="AF95:AF103" si="74">ROUND(X95/(24*60),0)</f>
        <v>34</v>
      </c>
    </row>
    <row r="96" spans="1:35" s="14" customFormat="1" ht="21.75" customHeight="1">
      <c r="A96" s="23">
        <v>2</v>
      </c>
      <c r="B96" s="24" t="s">
        <v>42</v>
      </c>
      <c r="C96" s="25"/>
      <c r="D96" s="33" t="s">
        <v>186</v>
      </c>
      <c r="E96" s="33" t="s">
        <v>189</v>
      </c>
      <c r="F96" s="24" t="s">
        <v>190</v>
      </c>
      <c r="G96" s="166"/>
      <c r="H96" s="166" t="s">
        <v>188</v>
      </c>
      <c r="I96" s="166"/>
      <c r="J96" s="166"/>
      <c r="K96" s="27"/>
      <c r="L96" s="27"/>
      <c r="M96" s="27"/>
      <c r="N96" s="28">
        <v>400</v>
      </c>
      <c r="O96" s="28">
        <f t="shared" si="63"/>
        <v>412</v>
      </c>
      <c r="P96" s="21"/>
      <c r="Q96" s="28">
        <f t="shared" si="64"/>
        <v>453</v>
      </c>
      <c r="R96" s="28">
        <f t="shared" si="65"/>
        <v>494</v>
      </c>
      <c r="S96" s="25">
        <v>40</v>
      </c>
      <c r="T96" s="25">
        <v>0</v>
      </c>
      <c r="U96" s="17"/>
      <c r="V96" s="25">
        <f t="shared" si="66"/>
        <v>40</v>
      </c>
      <c r="W96" s="25">
        <f t="shared" si="67"/>
        <v>18128</v>
      </c>
      <c r="X96" s="25">
        <f t="shared" si="68"/>
        <v>21736</v>
      </c>
      <c r="Y96" s="25"/>
      <c r="Z96" s="30">
        <f t="shared" si="69"/>
        <v>19932</v>
      </c>
      <c r="AA96" s="31">
        <f t="shared" si="70"/>
        <v>18</v>
      </c>
      <c r="AB96" s="31">
        <f t="shared" si="71"/>
        <v>28</v>
      </c>
      <c r="AC96" s="31"/>
      <c r="AD96" s="31">
        <f t="shared" si="72"/>
        <v>30</v>
      </c>
      <c r="AE96" s="32">
        <f t="shared" si="73"/>
        <v>14</v>
      </c>
      <c r="AF96" s="32">
        <f t="shared" si="74"/>
        <v>15</v>
      </c>
    </row>
    <row r="97" spans="1:35" s="14" customFormat="1" ht="21.75" customHeight="1">
      <c r="A97" s="23">
        <v>3</v>
      </c>
      <c r="B97" s="24" t="s">
        <v>42</v>
      </c>
      <c r="C97" s="25"/>
      <c r="D97" s="33" t="s">
        <v>186</v>
      </c>
      <c r="E97" s="33" t="s">
        <v>191</v>
      </c>
      <c r="F97" s="24" t="s">
        <v>192</v>
      </c>
      <c r="G97" s="166"/>
      <c r="H97" s="166" t="s">
        <v>193</v>
      </c>
      <c r="I97" s="166"/>
      <c r="J97" s="166"/>
      <c r="K97" s="27"/>
      <c r="L97" s="27"/>
      <c r="M97" s="27"/>
      <c r="N97" s="28">
        <v>893</v>
      </c>
      <c r="O97" s="28">
        <f t="shared" si="63"/>
        <v>920</v>
      </c>
      <c r="P97" s="21"/>
      <c r="Q97" s="28">
        <f t="shared" si="64"/>
        <v>1012</v>
      </c>
      <c r="R97" s="28">
        <f t="shared" si="65"/>
        <v>1104</v>
      </c>
      <c r="S97" s="25">
        <v>40</v>
      </c>
      <c r="T97" s="25">
        <v>0</v>
      </c>
      <c r="U97" s="17"/>
      <c r="V97" s="25">
        <f t="shared" si="66"/>
        <v>40</v>
      </c>
      <c r="W97" s="25">
        <f t="shared" si="67"/>
        <v>40480</v>
      </c>
      <c r="X97" s="25">
        <f t="shared" si="68"/>
        <v>48576</v>
      </c>
      <c r="Y97" s="25"/>
      <c r="Z97" s="30">
        <f t="shared" si="69"/>
        <v>44528</v>
      </c>
      <c r="AA97" s="31">
        <f t="shared" si="70"/>
        <v>40</v>
      </c>
      <c r="AB97" s="31">
        <f t="shared" si="71"/>
        <v>62</v>
      </c>
      <c r="AC97" s="31"/>
      <c r="AD97" s="31">
        <f t="shared" si="72"/>
        <v>67</v>
      </c>
      <c r="AE97" s="32">
        <f t="shared" si="73"/>
        <v>31</v>
      </c>
      <c r="AF97" s="32">
        <f t="shared" si="74"/>
        <v>34</v>
      </c>
    </row>
    <row r="98" spans="1:35" s="14" customFormat="1" ht="21.75" customHeight="1">
      <c r="A98" s="23">
        <v>4</v>
      </c>
      <c r="B98" s="24" t="s">
        <v>42</v>
      </c>
      <c r="C98" s="25"/>
      <c r="D98" s="33" t="s">
        <v>194</v>
      </c>
      <c r="E98" s="33" t="s">
        <v>194</v>
      </c>
      <c r="F98" s="24" t="s">
        <v>195</v>
      </c>
      <c r="G98" s="166"/>
      <c r="H98" s="166" t="s">
        <v>188</v>
      </c>
      <c r="I98" s="166"/>
      <c r="J98" s="166"/>
      <c r="K98" s="27"/>
      <c r="L98" s="27"/>
      <c r="M98" s="27"/>
      <c r="N98" s="28">
        <v>650</v>
      </c>
      <c r="O98" s="28">
        <f t="shared" si="63"/>
        <v>670</v>
      </c>
      <c r="P98" s="21"/>
      <c r="Q98" s="28">
        <f t="shared" si="64"/>
        <v>737</v>
      </c>
      <c r="R98" s="28">
        <f t="shared" si="65"/>
        <v>804</v>
      </c>
      <c r="S98" s="25">
        <v>40</v>
      </c>
      <c r="T98" s="25">
        <v>0</v>
      </c>
      <c r="U98" s="17"/>
      <c r="V98" s="25">
        <f t="shared" si="66"/>
        <v>40</v>
      </c>
      <c r="W98" s="25">
        <f t="shared" si="67"/>
        <v>29480</v>
      </c>
      <c r="X98" s="25">
        <f t="shared" si="68"/>
        <v>35376</v>
      </c>
      <c r="Y98" s="25"/>
      <c r="Z98" s="30">
        <f t="shared" si="69"/>
        <v>32428</v>
      </c>
      <c r="AA98" s="31">
        <f t="shared" si="70"/>
        <v>29</v>
      </c>
      <c r="AB98" s="31">
        <f t="shared" si="71"/>
        <v>45</v>
      </c>
      <c r="AC98" s="31"/>
      <c r="AD98" s="31">
        <f t="shared" si="72"/>
        <v>49</v>
      </c>
      <c r="AE98" s="32">
        <f t="shared" si="73"/>
        <v>23</v>
      </c>
      <c r="AF98" s="32">
        <f t="shared" si="74"/>
        <v>25</v>
      </c>
    </row>
    <row r="99" spans="1:35" s="14" customFormat="1" ht="23.25" customHeight="1">
      <c r="A99" s="23">
        <v>5</v>
      </c>
      <c r="B99" s="24" t="s">
        <v>42</v>
      </c>
      <c r="C99" s="25"/>
      <c r="D99" s="33" t="s">
        <v>194</v>
      </c>
      <c r="E99" s="33" t="s">
        <v>196</v>
      </c>
      <c r="F99" s="24" t="s">
        <v>197</v>
      </c>
      <c r="G99" s="166"/>
      <c r="H99" s="166" t="s">
        <v>188</v>
      </c>
      <c r="I99" s="166"/>
      <c r="J99" s="166"/>
      <c r="K99" s="27"/>
      <c r="L99" s="27"/>
      <c r="M99" s="27"/>
      <c r="N99" s="28">
        <v>885</v>
      </c>
      <c r="O99" s="28">
        <f t="shared" si="63"/>
        <v>912</v>
      </c>
      <c r="P99" s="21"/>
      <c r="Q99" s="28">
        <f t="shared" si="64"/>
        <v>1003</v>
      </c>
      <c r="R99" s="28">
        <f t="shared" si="65"/>
        <v>1094</v>
      </c>
      <c r="S99" s="25">
        <v>40</v>
      </c>
      <c r="T99" s="25">
        <v>0</v>
      </c>
      <c r="U99" s="17"/>
      <c r="V99" s="25">
        <f t="shared" si="66"/>
        <v>40</v>
      </c>
      <c r="W99" s="25">
        <f t="shared" si="67"/>
        <v>40128</v>
      </c>
      <c r="X99" s="25">
        <f t="shared" si="68"/>
        <v>48136</v>
      </c>
      <c r="Y99" s="25"/>
      <c r="Z99" s="30">
        <f t="shared" si="69"/>
        <v>44132</v>
      </c>
      <c r="AA99" s="31">
        <f t="shared" si="70"/>
        <v>40</v>
      </c>
      <c r="AB99" s="31">
        <f t="shared" si="71"/>
        <v>61</v>
      </c>
      <c r="AC99" s="31"/>
      <c r="AD99" s="31">
        <f t="shared" si="72"/>
        <v>67</v>
      </c>
      <c r="AE99" s="32">
        <f t="shared" si="73"/>
        <v>31</v>
      </c>
      <c r="AF99" s="32">
        <f t="shared" si="74"/>
        <v>33</v>
      </c>
    </row>
    <row r="100" spans="1:35" s="14" customFormat="1" ht="21.75" customHeight="1">
      <c r="A100" s="23">
        <v>6</v>
      </c>
      <c r="B100" s="24" t="s">
        <v>42</v>
      </c>
      <c r="C100" s="25"/>
      <c r="D100" s="33" t="s">
        <v>194</v>
      </c>
      <c r="E100" s="33" t="s">
        <v>198</v>
      </c>
      <c r="F100" s="24" t="s">
        <v>199</v>
      </c>
      <c r="G100" s="166"/>
      <c r="H100" s="166" t="s">
        <v>188</v>
      </c>
      <c r="I100" s="166"/>
      <c r="J100" s="166"/>
      <c r="K100" s="27"/>
      <c r="L100" s="27"/>
      <c r="M100" s="27"/>
      <c r="N100" s="28">
        <v>600</v>
      </c>
      <c r="O100" s="28">
        <f t="shared" si="63"/>
        <v>618</v>
      </c>
      <c r="P100" s="21"/>
      <c r="Q100" s="28">
        <f t="shared" si="64"/>
        <v>680</v>
      </c>
      <c r="R100" s="28">
        <f t="shared" si="65"/>
        <v>742</v>
      </c>
      <c r="S100" s="25">
        <v>40</v>
      </c>
      <c r="T100" s="25">
        <v>0</v>
      </c>
      <c r="U100" s="17"/>
      <c r="V100" s="25">
        <f t="shared" si="66"/>
        <v>40</v>
      </c>
      <c r="W100" s="25">
        <f t="shared" si="67"/>
        <v>27192</v>
      </c>
      <c r="X100" s="25">
        <f t="shared" si="68"/>
        <v>32648</v>
      </c>
      <c r="Y100" s="25"/>
      <c r="Z100" s="30">
        <f t="shared" si="69"/>
        <v>29920</v>
      </c>
      <c r="AA100" s="31">
        <f t="shared" si="70"/>
        <v>27</v>
      </c>
      <c r="AB100" s="31">
        <f t="shared" si="71"/>
        <v>42</v>
      </c>
      <c r="AC100" s="31"/>
      <c r="AD100" s="31">
        <f t="shared" si="72"/>
        <v>45</v>
      </c>
      <c r="AE100" s="32">
        <f t="shared" si="73"/>
        <v>21</v>
      </c>
      <c r="AF100" s="32">
        <f t="shared" si="74"/>
        <v>23</v>
      </c>
    </row>
    <row r="101" spans="1:35" s="14" customFormat="1" ht="21.75" customHeight="1">
      <c r="A101" s="23">
        <v>7</v>
      </c>
      <c r="B101" s="24" t="s">
        <v>42</v>
      </c>
      <c r="C101" s="25"/>
      <c r="D101" s="33" t="s">
        <v>194</v>
      </c>
      <c r="E101" s="33" t="s">
        <v>200</v>
      </c>
      <c r="F101" s="24" t="s">
        <v>201</v>
      </c>
      <c r="G101" s="166"/>
      <c r="H101" s="166" t="s">
        <v>188</v>
      </c>
      <c r="I101" s="166"/>
      <c r="J101" s="166"/>
      <c r="K101" s="27"/>
      <c r="L101" s="27"/>
      <c r="M101" s="27"/>
      <c r="N101" s="28">
        <v>350</v>
      </c>
      <c r="O101" s="28">
        <f t="shared" si="63"/>
        <v>361</v>
      </c>
      <c r="P101" s="21"/>
      <c r="Q101" s="28">
        <f t="shared" si="64"/>
        <v>397</v>
      </c>
      <c r="R101" s="28">
        <f t="shared" si="65"/>
        <v>433</v>
      </c>
      <c r="S101" s="25">
        <v>40</v>
      </c>
      <c r="T101" s="25">
        <v>0</v>
      </c>
      <c r="U101" s="17"/>
      <c r="V101" s="25">
        <f t="shared" si="66"/>
        <v>40</v>
      </c>
      <c r="W101" s="25">
        <f t="shared" si="67"/>
        <v>15884</v>
      </c>
      <c r="X101" s="25">
        <f t="shared" si="68"/>
        <v>19052</v>
      </c>
      <c r="Y101" s="25"/>
      <c r="Z101" s="30">
        <f t="shared" si="69"/>
        <v>17468</v>
      </c>
      <c r="AA101" s="31">
        <f t="shared" si="70"/>
        <v>16</v>
      </c>
      <c r="AB101" s="31">
        <f t="shared" si="71"/>
        <v>24</v>
      </c>
      <c r="AC101" s="31"/>
      <c r="AD101" s="31">
        <f t="shared" si="72"/>
        <v>26</v>
      </c>
      <c r="AE101" s="32">
        <f t="shared" si="73"/>
        <v>12</v>
      </c>
      <c r="AF101" s="32">
        <f t="shared" si="74"/>
        <v>13</v>
      </c>
    </row>
    <row r="102" spans="1:35" s="14" customFormat="1" ht="21.75" customHeight="1">
      <c r="A102" s="23">
        <v>8</v>
      </c>
      <c r="B102" s="24" t="s">
        <v>42</v>
      </c>
      <c r="C102" s="25"/>
      <c r="D102" s="33" t="s">
        <v>194</v>
      </c>
      <c r="E102" s="60" t="s">
        <v>202</v>
      </c>
      <c r="F102" s="24" t="s">
        <v>203</v>
      </c>
      <c r="G102" s="63"/>
      <c r="H102" s="63" t="s">
        <v>188</v>
      </c>
      <c r="I102" s="63"/>
      <c r="J102" s="63"/>
      <c r="K102" s="61"/>
      <c r="L102" s="61"/>
      <c r="M102" s="61"/>
      <c r="N102" s="28">
        <v>800</v>
      </c>
      <c r="O102" s="28">
        <f t="shared" si="63"/>
        <v>824</v>
      </c>
      <c r="P102" s="21"/>
      <c r="Q102" s="28">
        <f t="shared" si="64"/>
        <v>906</v>
      </c>
      <c r="R102" s="28">
        <f t="shared" si="65"/>
        <v>989</v>
      </c>
      <c r="S102" s="25">
        <v>40</v>
      </c>
      <c r="T102" s="25">
        <v>0</v>
      </c>
      <c r="U102" s="17"/>
      <c r="V102" s="25">
        <f t="shared" si="66"/>
        <v>40</v>
      </c>
      <c r="W102" s="25">
        <f t="shared" si="67"/>
        <v>36256</v>
      </c>
      <c r="X102" s="25">
        <f t="shared" si="68"/>
        <v>43516</v>
      </c>
      <c r="Y102" s="25"/>
      <c r="Z102" s="30">
        <f t="shared" si="69"/>
        <v>39864</v>
      </c>
      <c r="AA102" s="31">
        <f t="shared" si="70"/>
        <v>36</v>
      </c>
      <c r="AB102" s="31">
        <f t="shared" si="71"/>
        <v>55</v>
      </c>
      <c r="AC102" s="31"/>
      <c r="AD102" s="31">
        <f t="shared" si="72"/>
        <v>60</v>
      </c>
      <c r="AE102" s="32">
        <f t="shared" si="73"/>
        <v>28</v>
      </c>
      <c r="AF102" s="32">
        <f t="shared" si="74"/>
        <v>30</v>
      </c>
    </row>
    <row r="103" spans="1:35" s="14" customFormat="1" ht="21.75" customHeight="1">
      <c r="A103" s="23">
        <v>9</v>
      </c>
      <c r="B103" s="24" t="s">
        <v>42</v>
      </c>
      <c r="C103" s="25"/>
      <c r="D103" s="33" t="s">
        <v>194</v>
      </c>
      <c r="E103" s="33" t="s">
        <v>204</v>
      </c>
      <c r="F103" s="24" t="s">
        <v>205</v>
      </c>
      <c r="G103" s="166"/>
      <c r="H103" s="166" t="s">
        <v>188</v>
      </c>
      <c r="I103" s="166"/>
      <c r="J103" s="166"/>
      <c r="K103" s="27"/>
      <c r="L103" s="27"/>
      <c r="M103" s="27"/>
      <c r="N103" s="28">
        <v>300</v>
      </c>
      <c r="O103" s="28">
        <f t="shared" si="63"/>
        <v>309</v>
      </c>
      <c r="P103" s="21"/>
      <c r="Q103" s="28">
        <f t="shared" si="64"/>
        <v>340</v>
      </c>
      <c r="R103" s="28">
        <f t="shared" si="65"/>
        <v>371</v>
      </c>
      <c r="S103" s="25">
        <v>40</v>
      </c>
      <c r="T103" s="25">
        <v>0</v>
      </c>
      <c r="U103" s="17"/>
      <c r="V103" s="25">
        <f t="shared" si="66"/>
        <v>40</v>
      </c>
      <c r="W103" s="25">
        <f t="shared" si="67"/>
        <v>13596</v>
      </c>
      <c r="X103" s="25">
        <f t="shared" si="68"/>
        <v>16324</v>
      </c>
      <c r="Y103" s="25"/>
      <c r="Z103" s="30">
        <f t="shared" si="69"/>
        <v>14960</v>
      </c>
      <c r="AA103" s="31">
        <f t="shared" si="70"/>
        <v>14</v>
      </c>
      <c r="AB103" s="31">
        <f t="shared" si="71"/>
        <v>21</v>
      </c>
      <c r="AC103" s="31"/>
      <c r="AD103" s="31">
        <f t="shared" si="72"/>
        <v>23</v>
      </c>
      <c r="AE103" s="32">
        <f t="shared" si="73"/>
        <v>10</v>
      </c>
      <c r="AF103" s="32">
        <f t="shared" si="74"/>
        <v>11</v>
      </c>
    </row>
    <row r="104" spans="1:35" s="76" customFormat="1" ht="21.75" customHeight="1">
      <c r="A104" s="23"/>
      <c r="B104" s="24" t="s">
        <v>206</v>
      </c>
      <c r="C104" s="25">
        <v>3</v>
      </c>
      <c r="D104" s="60"/>
      <c r="E104" s="33"/>
      <c r="F104" s="24"/>
      <c r="G104" s="166"/>
      <c r="H104" s="166"/>
      <c r="I104" s="166">
        <v>0.3</v>
      </c>
      <c r="J104" s="166" t="s">
        <v>207</v>
      </c>
      <c r="K104" s="27" t="s">
        <v>208</v>
      </c>
      <c r="L104" s="27">
        <v>1</v>
      </c>
      <c r="M104" s="27" t="s">
        <v>2</v>
      </c>
      <c r="N104" s="28"/>
      <c r="O104" s="28"/>
      <c r="P104" s="21"/>
      <c r="Q104" s="28">
        <f>SUM(Q105:Q107)</f>
        <v>2810</v>
      </c>
      <c r="R104" s="28">
        <f t="shared" ref="R104:Z104" si="75">SUM(R105:R107)</f>
        <v>3065</v>
      </c>
      <c r="S104" s="28">
        <f t="shared" si="75"/>
        <v>120</v>
      </c>
      <c r="T104" s="28">
        <f t="shared" si="75"/>
        <v>120</v>
      </c>
      <c r="U104" s="21"/>
      <c r="V104" s="28"/>
      <c r="W104" s="28">
        <f t="shared" si="75"/>
        <v>42142</v>
      </c>
      <c r="X104" s="28">
        <f t="shared" si="75"/>
        <v>50573</v>
      </c>
      <c r="Y104" s="28">
        <v>20</v>
      </c>
      <c r="Z104" s="22">
        <f t="shared" si="75"/>
        <v>46366</v>
      </c>
      <c r="AA104" s="31"/>
      <c r="AB104" s="31"/>
      <c r="AC104" s="31"/>
      <c r="AD104" s="31"/>
      <c r="AE104" s="32"/>
      <c r="AF104" s="32"/>
      <c r="AI104" s="76">
        <v>46366</v>
      </c>
    </row>
    <row r="105" spans="1:35" s="14" customFormat="1" ht="21.75" customHeight="1">
      <c r="A105" s="23">
        <v>10</v>
      </c>
      <c r="B105" s="24" t="s">
        <v>209</v>
      </c>
      <c r="C105" s="25"/>
      <c r="D105" s="33" t="s">
        <v>209</v>
      </c>
      <c r="E105" s="33" t="s">
        <v>209</v>
      </c>
      <c r="F105" s="24" t="s">
        <v>210</v>
      </c>
      <c r="G105" s="166">
        <v>0.3</v>
      </c>
      <c r="H105" s="166" t="s">
        <v>188</v>
      </c>
      <c r="I105" s="27"/>
      <c r="J105" s="27"/>
      <c r="K105" s="27"/>
      <c r="L105" s="27"/>
      <c r="M105" s="27"/>
      <c r="N105" s="28">
        <v>980</v>
      </c>
      <c r="O105" s="28">
        <f>ROUND(1.03*N105,0)</f>
        <v>1009</v>
      </c>
      <c r="P105" s="21"/>
      <c r="Q105" s="28">
        <f>ROUND(O105*1.1,0)</f>
        <v>1110</v>
      </c>
      <c r="R105" s="28">
        <f>ROUND(O105*1.2,0)</f>
        <v>1211</v>
      </c>
      <c r="S105" s="25">
        <v>40</v>
      </c>
      <c r="T105" s="25">
        <v>40</v>
      </c>
      <c r="U105" s="17"/>
      <c r="V105" s="25">
        <f>IF((S105-T105)&lt;15,15,S105-T105)</f>
        <v>15</v>
      </c>
      <c r="W105" s="25">
        <f>ROUND((O105*V105)*1.1,0)</f>
        <v>16649</v>
      </c>
      <c r="X105" s="25">
        <f>ROUND((R105*V105*1.1),0)</f>
        <v>19982</v>
      </c>
      <c r="Y105" s="25"/>
      <c r="Z105" s="30">
        <f>ROUND((Q105*V105*1.1),0)</f>
        <v>18315</v>
      </c>
      <c r="AA105" s="31">
        <f>ROUND(X105/(20*60),0)</f>
        <v>17</v>
      </c>
      <c r="AB105" s="31">
        <f>ROUND(Z105/(12*60),0)</f>
        <v>25</v>
      </c>
      <c r="AC105" s="31"/>
      <c r="AD105" s="31">
        <f>ROUND(X105/(12*60),0)</f>
        <v>28</v>
      </c>
      <c r="AE105" s="32">
        <f>ROUND(Z105/(24*60),0)</f>
        <v>13</v>
      </c>
      <c r="AF105" s="32">
        <f>ROUND(X105/(24*60),0)</f>
        <v>14</v>
      </c>
    </row>
    <row r="106" spans="1:35" s="14" customFormat="1" ht="21.75" customHeight="1">
      <c r="A106" s="23">
        <v>11</v>
      </c>
      <c r="B106" s="24" t="s">
        <v>209</v>
      </c>
      <c r="C106" s="25"/>
      <c r="D106" s="33" t="s">
        <v>211</v>
      </c>
      <c r="E106" s="33" t="s">
        <v>211</v>
      </c>
      <c r="F106" s="24" t="s">
        <v>212</v>
      </c>
      <c r="G106" s="166">
        <v>0.6</v>
      </c>
      <c r="H106" s="166" t="s">
        <v>188</v>
      </c>
      <c r="I106" s="166"/>
      <c r="J106" s="166"/>
      <c r="K106" s="27"/>
      <c r="L106" s="27"/>
      <c r="M106" s="27"/>
      <c r="N106" s="28">
        <v>1000</v>
      </c>
      <c r="O106" s="28">
        <f>ROUND(1.03*N106,0)</f>
        <v>1030</v>
      </c>
      <c r="P106" s="21"/>
      <c r="Q106" s="28">
        <f>ROUND(O106*1.1,0)</f>
        <v>1133</v>
      </c>
      <c r="R106" s="28">
        <f>ROUND(O106*1.2,0)</f>
        <v>1236</v>
      </c>
      <c r="S106" s="25">
        <v>40</v>
      </c>
      <c r="T106" s="25">
        <v>40</v>
      </c>
      <c r="U106" s="17"/>
      <c r="V106" s="25">
        <f>IF((S106-T106)&lt;15,15,S106-T106)</f>
        <v>15</v>
      </c>
      <c r="W106" s="25">
        <f>ROUND((O106*V106)*1.1,0)</f>
        <v>16995</v>
      </c>
      <c r="X106" s="25">
        <f>ROUND((R106*V106*1.1),0)</f>
        <v>20394</v>
      </c>
      <c r="Y106" s="25"/>
      <c r="Z106" s="30">
        <f>ROUND((Q106*V106*1.1),0)</f>
        <v>18695</v>
      </c>
      <c r="AA106" s="31">
        <f>ROUND(X106/(20*60),0)</f>
        <v>17</v>
      </c>
      <c r="AB106" s="31">
        <f>ROUND(Z106/(12*60),0)</f>
        <v>26</v>
      </c>
      <c r="AC106" s="31"/>
      <c r="AD106" s="31">
        <f>ROUND(X106/(12*60),0)</f>
        <v>28</v>
      </c>
      <c r="AE106" s="32">
        <f>ROUND(Z106/(24*60),0)</f>
        <v>13</v>
      </c>
      <c r="AF106" s="32">
        <f>ROUND(X106/(24*60),0)</f>
        <v>14</v>
      </c>
    </row>
    <row r="107" spans="1:35" s="14" customFormat="1" ht="21.75" customHeight="1">
      <c r="A107" s="23">
        <v>12</v>
      </c>
      <c r="B107" s="24" t="s">
        <v>209</v>
      </c>
      <c r="C107" s="25"/>
      <c r="D107" s="33" t="s">
        <v>211</v>
      </c>
      <c r="E107" s="33" t="s">
        <v>213</v>
      </c>
      <c r="F107" s="24" t="s">
        <v>214</v>
      </c>
      <c r="G107" s="166">
        <v>0.3</v>
      </c>
      <c r="H107" s="166" t="s">
        <v>188</v>
      </c>
      <c r="I107" s="166"/>
      <c r="J107" s="166"/>
      <c r="K107" s="27"/>
      <c r="L107" s="27"/>
      <c r="M107" s="27"/>
      <c r="N107" s="28">
        <v>500</v>
      </c>
      <c r="O107" s="28">
        <f>ROUND(1.03*N107,0)</f>
        <v>515</v>
      </c>
      <c r="P107" s="21"/>
      <c r="Q107" s="28">
        <f>ROUND(O107*1.1,0)</f>
        <v>567</v>
      </c>
      <c r="R107" s="28">
        <f>ROUND(O107*1.2,0)</f>
        <v>618</v>
      </c>
      <c r="S107" s="25">
        <v>40</v>
      </c>
      <c r="T107" s="25">
        <v>40</v>
      </c>
      <c r="U107" s="17"/>
      <c r="V107" s="25">
        <f>IF((S107-T107)&lt;15,15,S107-T107)</f>
        <v>15</v>
      </c>
      <c r="W107" s="25">
        <f>ROUND((O107*V107)*1.1,0)</f>
        <v>8498</v>
      </c>
      <c r="X107" s="25">
        <f>ROUND((R107*V107*1.1),0)</f>
        <v>10197</v>
      </c>
      <c r="Y107" s="25"/>
      <c r="Z107" s="30">
        <f>ROUND((Q107*V107*1.1),0)</f>
        <v>9356</v>
      </c>
      <c r="AA107" s="31">
        <f>ROUND(X107/(20*60),0)</f>
        <v>8</v>
      </c>
      <c r="AB107" s="31">
        <f>ROUND(Z107/(12*60),0)</f>
        <v>13</v>
      </c>
      <c r="AC107" s="31"/>
      <c r="AD107" s="31">
        <f>ROUND(X107/(12*60),0)</f>
        <v>14</v>
      </c>
      <c r="AE107" s="32">
        <f>ROUND(Z107/(24*60),0)</f>
        <v>6</v>
      </c>
      <c r="AF107" s="32">
        <f>ROUND(X107/(24*60),0)</f>
        <v>7</v>
      </c>
    </row>
    <row r="108" spans="1:35" s="14" customFormat="1" ht="21.75" customHeight="1">
      <c r="A108" s="23"/>
      <c r="B108" s="24" t="s">
        <v>215</v>
      </c>
      <c r="C108" s="25">
        <v>3</v>
      </c>
      <c r="D108" s="33"/>
      <c r="E108" s="33"/>
      <c r="F108" s="24"/>
      <c r="G108" s="166"/>
      <c r="H108" s="166"/>
      <c r="I108" s="166">
        <v>0.3</v>
      </c>
      <c r="J108" s="166" t="s">
        <v>207</v>
      </c>
      <c r="K108" s="27" t="s">
        <v>216</v>
      </c>
      <c r="L108" s="27">
        <v>1</v>
      </c>
      <c r="M108" s="27" t="s">
        <v>2</v>
      </c>
      <c r="N108" s="28"/>
      <c r="O108" s="28"/>
      <c r="P108" s="21"/>
      <c r="Q108" s="28">
        <f>SUM(Q109:Q111)</f>
        <v>1712</v>
      </c>
      <c r="R108" s="28">
        <f t="shared" ref="R108:Z108" si="76">SUM(R109:R111)</f>
        <v>1867</v>
      </c>
      <c r="S108" s="28">
        <f t="shared" si="76"/>
        <v>120</v>
      </c>
      <c r="T108" s="28">
        <f t="shared" si="76"/>
        <v>120</v>
      </c>
      <c r="U108" s="21"/>
      <c r="V108" s="28"/>
      <c r="W108" s="28">
        <f t="shared" si="76"/>
        <v>25675</v>
      </c>
      <c r="X108" s="28">
        <f t="shared" si="76"/>
        <v>30807</v>
      </c>
      <c r="Y108" s="28">
        <v>20</v>
      </c>
      <c r="Z108" s="22">
        <f t="shared" si="76"/>
        <v>28249</v>
      </c>
      <c r="AA108" s="31"/>
      <c r="AB108" s="31"/>
      <c r="AC108" s="31"/>
      <c r="AD108" s="31"/>
      <c r="AE108" s="32"/>
      <c r="AF108" s="32"/>
      <c r="AI108" s="14">
        <v>28249</v>
      </c>
    </row>
    <row r="109" spans="1:35" s="14" customFormat="1" ht="21.75" customHeight="1">
      <c r="A109" s="23">
        <v>13</v>
      </c>
      <c r="B109" s="24" t="s">
        <v>209</v>
      </c>
      <c r="C109" s="25"/>
      <c r="D109" s="33" t="s">
        <v>217</v>
      </c>
      <c r="E109" s="33" t="s">
        <v>218</v>
      </c>
      <c r="F109" s="24" t="s">
        <v>219</v>
      </c>
      <c r="G109" s="166">
        <v>0.3</v>
      </c>
      <c r="H109" s="166" t="s">
        <v>188</v>
      </c>
      <c r="I109" s="27"/>
      <c r="J109" s="27"/>
      <c r="K109" s="27"/>
      <c r="L109" s="27"/>
      <c r="M109" s="27"/>
      <c r="N109" s="28">
        <v>350</v>
      </c>
      <c r="O109" s="28">
        <f>ROUND(1.03*N109,0)</f>
        <v>361</v>
      </c>
      <c r="P109" s="21"/>
      <c r="Q109" s="28">
        <f>ROUND(O109*1.1,0)</f>
        <v>397</v>
      </c>
      <c r="R109" s="28">
        <f>ROUND(O109*1.2,0)</f>
        <v>433</v>
      </c>
      <c r="S109" s="25">
        <v>40</v>
      </c>
      <c r="T109" s="25">
        <v>40</v>
      </c>
      <c r="U109" s="17"/>
      <c r="V109" s="25">
        <f>IF((S109-T109)&lt;15,15,S109-T109)</f>
        <v>15</v>
      </c>
      <c r="W109" s="25">
        <f>ROUND((O109*V109)*1.1,0)</f>
        <v>5957</v>
      </c>
      <c r="X109" s="25">
        <f>ROUND((R109*V109*1.1),0)</f>
        <v>7145</v>
      </c>
      <c r="Y109" s="25"/>
      <c r="Z109" s="30">
        <f>ROUND((Q109*V109*1.1),0)</f>
        <v>6551</v>
      </c>
      <c r="AA109" s="31">
        <f>ROUND(X109/(20*60),0)</f>
        <v>6</v>
      </c>
      <c r="AB109" s="31">
        <f>ROUND(Z109/(12*60),0)</f>
        <v>9</v>
      </c>
      <c r="AC109" s="31"/>
      <c r="AD109" s="31">
        <f>ROUND(X109/(12*60),0)</f>
        <v>10</v>
      </c>
      <c r="AE109" s="32">
        <f>ROUND(Z109/(24*60),0)</f>
        <v>5</v>
      </c>
      <c r="AF109" s="32">
        <f>ROUND(X109/(24*60),0)</f>
        <v>5</v>
      </c>
    </row>
    <row r="110" spans="1:35" s="14" customFormat="1" ht="21.75" customHeight="1">
      <c r="A110" s="23">
        <v>14</v>
      </c>
      <c r="B110" s="24" t="s">
        <v>209</v>
      </c>
      <c r="C110" s="25"/>
      <c r="D110" s="33" t="s">
        <v>209</v>
      </c>
      <c r="E110" s="33" t="s">
        <v>220</v>
      </c>
      <c r="F110" s="24" t="s">
        <v>221</v>
      </c>
      <c r="G110" s="166">
        <v>0.3</v>
      </c>
      <c r="H110" s="166" t="s">
        <v>193</v>
      </c>
      <c r="I110" s="166"/>
      <c r="J110" s="166"/>
      <c r="K110" s="27"/>
      <c r="L110" s="27"/>
      <c r="M110" s="27"/>
      <c r="N110" s="28">
        <v>300</v>
      </c>
      <c r="O110" s="28">
        <f>ROUND(1.03*N110,0)</f>
        <v>309</v>
      </c>
      <c r="P110" s="21"/>
      <c r="Q110" s="28">
        <f>ROUND(O110*1.1,0)</f>
        <v>340</v>
      </c>
      <c r="R110" s="28">
        <f>ROUND(O110*1.2,0)</f>
        <v>371</v>
      </c>
      <c r="S110" s="25">
        <v>40</v>
      </c>
      <c r="T110" s="25">
        <v>40</v>
      </c>
      <c r="U110" s="17"/>
      <c r="V110" s="25">
        <f>IF((S110-T110)&lt;15,15,S110-T110)</f>
        <v>15</v>
      </c>
      <c r="W110" s="25">
        <f>ROUND((O110*V110)*1.1,0)</f>
        <v>5099</v>
      </c>
      <c r="X110" s="25">
        <f>ROUND((R110*V110*1.1),0)</f>
        <v>6122</v>
      </c>
      <c r="Y110" s="25"/>
      <c r="Z110" s="30">
        <f>ROUND((Q110*V110*1.1),0)</f>
        <v>5610</v>
      </c>
      <c r="AA110" s="31">
        <f>ROUND(X110/(20*60),0)</f>
        <v>5</v>
      </c>
      <c r="AB110" s="31">
        <f>ROUND(Z110/(12*60),0)</f>
        <v>8</v>
      </c>
      <c r="AC110" s="31"/>
      <c r="AD110" s="31">
        <f>ROUND(X110/(12*60),0)</f>
        <v>9</v>
      </c>
      <c r="AE110" s="32">
        <f>ROUND(Z110/(24*60),0)</f>
        <v>4</v>
      </c>
      <c r="AF110" s="32">
        <f>ROUND(X110/(24*60),0)</f>
        <v>4</v>
      </c>
    </row>
    <row r="111" spans="1:35" s="14" customFormat="1" ht="21.75" customHeight="1">
      <c r="A111" s="23">
        <v>15</v>
      </c>
      <c r="B111" s="24" t="s">
        <v>209</v>
      </c>
      <c r="C111" s="25"/>
      <c r="D111" s="33" t="s">
        <v>209</v>
      </c>
      <c r="E111" s="33" t="s">
        <v>222</v>
      </c>
      <c r="F111" s="24" t="s">
        <v>223</v>
      </c>
      <c r="G111" s="166">
        <v>0.3</v>
      </c>
      <c r="H111" s="166" t="s">
        <v>188</v>
      </c>
      <c r="I111" s="166"/>
      <c r="J111" s="166"/>
      <c r="K111" s="27"/>
      <c r="L111" s="27"/>
      <c r="M111" s="27"/>
      <c r="N111" s="28">
        <v>860</v>
      </c>
      <c r="O111" s="28">
        <f>ROUND(1.03*N111,0)</f>
        <v>886</v>
      </c>
      <c r="P111" s="21"/>
      <c r="Q111" s="28">
        <f>ROUND(O111*1.1,0)</f>
        <v>975</v>
      </c>
      <c r="R111" s="28">
        <f>ROUND(O111*1.2,0)</f>
        <v>1063</v>
      </c>
      <c r="S111" s="25">
        <v>40</v>
      </c>
      <c r="T111" s="25">
        <v>40</v>
      </c>
      <c r="U111" s="17"/>
      <c r="V111" s="25">
        <f>IF((S111-T111)&lt;15,15,S111-T111)</f>
        <v>15</v>
      </c>
      <c r="W111" s="25">
        <f>ROUND((O111*V111)*1.1,0)</f>
        <v>14619</v>
      </c>
      <c r="X111" s="25">
        <f>ROUND((R111*V111*1.1),0)</f>
        <v>17540</v>
      </c>
      <c r="Y111" s="25"/>
      <c r="Z111" s="30">
        <f>ROUND((Q111*V111*1.1),0)</f>
        <v>16088</v>
      </c>
      <c r="AA111" s="31">
        <f>ROUND(X111/(20*60),0)</f>
        <v>15</v>
      </c>
      <c r="AB111" s="31">
        <f>ROUND(Z111/(12*60),0)</f>
        <v>22</v>
      </c>
      <c r="AC111" s="31"/>
      <c r="AD111" s="31">
        <f>ROUND(X111/(12*60),0)</f>
        <v>24</v>
      </c>
      <c r="AE111" s="32">
        <f>ROUND(Z111/(24*60),0)</f>
        <v>11</v>
      </c>
      <c r="AF111" s="32">
        <f>ROUND(X111/(24*60),0)</f>
        <v>12</v>
      </c>
    </row>
    <row r="112" spans="1:35" s="14" customFormat="1" ht="17.25" customHeight="1">
      <c r="A112" s="23"/>
      <c r="B112" s="24" t="s">
        <v>224</v>
      </c>
      <c r="C112" s="27">
        <v>7</v>
      </c>
      <c r="D112" s="33"/>
      <c r="E112" s="33"/>
      <c r="F112" s="24"/>
      <c r="G112" s="166"/>
      <c r="H112" s="166"/>
      <c r="I112" s="63">
        <v>1</v>
      </c>
      <c r="J112" s="63" t="s">
        <v>225</v>
      </c>
      <c r="K112" s="61" t="s">
        <v>226</v>
      </c>
      <c r="L112" s="61">
        <v>3</v>
      </c>
      <c r="M112" s="27" t="s">
        <v>2</v>
      </c>
      <c r="N112" s="28"/>
      <c r="O112" s="28"/>
      <c r="P112" s="21"/>
      <c r="Q112" s="28">
        <f>SUM(Q113:Q119)</f>
        <v>2793</v>
      </c>
      <c r="R112" s="28">
        <f t="shared" ref="R112:Z112" si="77">SUM(R113:R119)</f>
        <v>3048</v>
      </c>
      <c r="S112" s="28">
        <f t="shared" si="77"/>
        <v>280</v>
      </c>
      <c r="T112" s="28">
        <f t="shared" si="77"/>
        <v>0</v>
      </c>
      <c r="U112" s="21"/>
      <c r="V112" s="28"/>
      <c r="W112" s="28">
        <f t="shared" si="77"/>
        <v>111760</v>
      </c>
      <c r="X112" s="28">
        <f t="shared" si="77"/>
        <v>134112</v>
      </c>
      <c r="Y112" s="28">
        <v>12</v>
      </c>
      <c r="Z112" s="196">
        <f t="shared" si="77"/>
        <v>122892</v>
      </c>
      <c r="AA112" s="31"/>
      <c r="AB112" s="31"/>
      <c r="AC112" s="31"/>
      <c r="AD112" s="31"/>
      <c r="AE112" s="32"/>
      <c r="AF112" s="32"/>
      <c r="AI112" s="14">
        <v>122892</v>
      </c>
    </row>
    <row r="113" spans="1:35" s="14" customFormat="1" ht="19.5" customHeight="1">
      <c r="A113" s="23">
        <v>16</v>
      </c>
      <c r="B113" s="33" t="s">
        <v>227</v>
      </c>
      <c r="C113" s="25"/>
      <c r="D113" s="60" t="s">
        <v>228</v>
      </c>
      <c r="E113" s="60" t="s">
        <v>229</v>
      </c>
      <c r="F113" s="24" t="s">
        <v>230</v>
      </c>
      <c r="G113" s="63">
        <v>6</v>
      </c>
      <c r="H113" s="63" t="s">
        <v>188</v>
      </c>
      <c r="I113" s="27"/>
      <c r="J113" s="27"/>
      <c r="K113" s="27"/>
      <c r="L113" s="27"/>
      <c r="M113" s="61"/>
      <c r="N113" s="28">
        <v>825</v>
      </c>
      <c r="O113" s="28">
        <f t="shared" si="63"/>
        <v>850</v>
      </c>
      <c r="P113" s="21"/>
      <c r="Q113" s="28">
        <f t="shared" si="64"/>
        <v>935</v>
      </c>
      <c r="R113" s="28">
        <f t="shared" si="65"/>
        <v>1020</v>
      </c>
      <c r="S113" s="25">
        <v>40</v>
      </c>
      <c r="T113" s="25">
        <v>0</v>
      </c>
      <c r="U113" s="17"/>
      <c r="V113" s="25">
        <f t="shared" si="66"/>
        <v>40</v>
      </c>
      <c r="W113" s="25">
        <f t="shared" ref="W113:W119" si="78">ROUND((O113*V113)*1.1,0)</f>
        <v>37400</v>
      </c>
      <c r="X113" s="25">
        <f t="shared" si="68"/>
        <v>44880</v>
      </c>
      <c r="Y113" s="25"/>
      <c r="Z113" s="30">
        <f t="shared" ref="Z113:Z119" si="79">ROUND((Q113*V113*1.1),0)</f>
        <v>41140</v>
      </c>
      <c r="AA113" s="31">
        <f t="shared" ref="AA113:AA119" si="80">ROUND(X113/(20*60),0)</f>
        <v>37</v>
      </c>
      <c r="AB113" s="31">
        <f t="shared" ref="AB113:AB119" si="81">ROUND(Z113/(12*60),0)</f>
        <v>57</v>
      </c>
      <c r="AC113" s="31"/>
      <c r="AD113" s="31">
        <f t="shared" ref="AD113:AD119" si="82">ROUND(X113/(12*60),0)</f>
        <v>62</v>
      </c>
      <c r="AE113" s="32">
        <f t="shared" ref="AE113:AE119" si="83">ROUND(Z113/(24*60),0)</f>
        <v>29</v>
      </c>
      <c r="AF113" s="32">
        <f t="shared" ref="AF113:AF119" si="84">ROUND(X113/(24*60),0)</f>
        <v>31</v>
      </c>
    </row>
    <row r="114" spans="1:35" s="14" customFormat="1" ht="19.5" customHeight="1">
      <c r="A114" s="23">
        <v>17</v>
      </c>
      <c r="B114" s="33" t="s">
        <v>227</v>
      </c>
      <c r="C114" s="27"/>
      <c r="D114" s="60" t="s">
        <v>228</v>
      </c>
      <c r="E114" s="33" t="s">
        <v>231</v>
      </c>
      <c r="F114" s="24" t="s">
        <v>232</v>
      </c>
      <c r="G114" s="166">
        <v>0.3</v>
      </c>
      <c r="H114" s="166" t="s">
        <v>188</v>
      </c>
      <c r="I114" s="166"/>
      <c r="J114" s="166"/>
      <c r="K114" s="27"/>
      <c r="L114" s="27"/>
      <c r="M114" s="27"/>
      <c r="N114" s="28">
        <v>400</v>
      </c>
      <c r="O114" s="28">
        <f t="shared" si="63"/>
        <v>412</v>
      </c>
      <c r="P114" s="21"/>
      <c r="Q114" s="28">
        <f t="shared" si="64"/>
        <v>453</v>
      </c>
      <c r="R114" s="28">
        <f t="shared" si="65"/>
        <v>494</v>
      </c>
      <c r="S114" s="25">
        <v>40</v>
      </c>
      <c r="T114" s="25">
        <v>0</v>
      </c>
      <c r="U114" s="17"/>
      <c r="V114" s="25">
        <f t="shared" si="66"/>
        <v>40</v>
      </c>
      <c r="W114" s="25">
        <f t="shared" si="78"/>
        <v>18128</v>
      </c>
      <c r="X114" s="25">
        <f t="shared" si="68"/>
        <v>21736</v>
      </c>
      <c r="Y114" s="25"/>
      <c r="Z114" s="30">
        <f t="shared" si="79"/>
        <v>19932</v>
      </c>
      <c r="AA114" s="31">
        <f t="shared" si="80"/>
        <v>18</v>
      </c>
      <c r="AB114" s="31">
        <f t="shared" si="81"/>
        <v>28</v>
      </c>
      <c r="AC114" s="31"/>
      <c r="AD114" s="31">
        <f t="shared" si="82"/>
        <v>30</v>
      </c>
      <c r="AE114" s="32">
        <f t="shared" si="83"/>
        <v>14</v>
      </c>
      <c r="AF114" s="32">
        <f t="shared" si="84"/>
        <v>15</v>
      </c>
    </row>
    <row r="115" spans="1:35" s="14" customFormat="1" ht="19.5" customHeight="1">
      <c r="A115" s="23">
        <v>18</v>
      </c>
      <c r="B115" s="33" t="s">
        <v>227</v>
      </c>
      <c r="C115" s="27"/>
      <c r="D115" s="60" t="s">
        <v>228</v>
      </c>
      <c r="E115" s="33" t="s">
        <v>233</v>
      </c>
      <c r="F115" s="24" t="s">
        <v>234</v>
      </c>
      <c r="G115" s="166">
        <v>0.3</v>
      </c>
      <c r="H115" s="166" t="s">
        <v>188</v>
      </c>
      <c r="I115" s="166"/>
      <c r="J115" s="166"/>
      <c r="K115" s="27"/>
      <c r="L115" s="27"/>
      <c r="M115" s="27"/>
      <c r="N115" s="28">
        <v>250</v>
      </c>
      <c r="O115" s="28">
        <f t="shared" si="63"/>
        <v>258</v>
      </c>
      <c r="P115" s="21"/>
      <c r="Q115" s="28">
        <f t="shared" si="64"/>
        <v>284</v>
      </c>
      <c r="R115" s="28">
        <f t="shared" si="65"/>
        <v>310</v>
      </c>
      <c r="S115" s="25">
        <v>40</v>
      </c>
      <c r="T115" s="25">
        <v>0</v>
      </c>
      <c r="U115" s="17"/>
      <c r="V115" s="25">
        <f t="shared" si="66"/>
        <v>40</v>
      </c>
      <c r="W115" s="25">
        <f t="shared" si="78"/>
        <v>11352</v>
      </c>
      <c r="X115" s="25">
        <f t="shared" si="68"/>
        <v>13640</v>
      </c>
      <c r="Y115" s="25"/>
      <c r="Z115" s="30">
        <f t="shared" si="79"/>
        <v>12496</v>
      </c>
      <c r="AA115" s="31">
        <f t="shared" si="80"/>
        <v>11</v>
      </c>
      <c r="AB115" s="31">
        <f t="shared" si="81"/>
        <v>17</v>
      </c>
      <c r="AC115" s="31"/>
      <c r="AD115" s="31">
        <f t="shared" si="82"/>
        <v>19</v>
      </c>
      <c r="AE115" s="32">
        <f t="shared" si="83"/>
        <v>9</v>
      </c>
      <c r="AF115" s="32">
        <f t="shared" si="84"/>
        <v>9</v>
      </c>
    </row>
    <row r="116" spans="1:35" s="14" customFormat="1" ht="19.5" customHeight="1">
      <c r="A116" s="23">
        <v>19</v>
      </c>
      <c r="B116" s="33" t="s">
        <v>227</v>
      </c>
      <c r="C116" s="27"/>
      <c r="D116" s="60" t="s">
        <v>228</v>
      </c>
      <c r="E116" s="33" t="s">
        <v>235</v>
      </c>
      <c r="F116" s="24" t="s">
        <v>236</v>
      </c>
      <c r="G116" s="166">
        <v>0.3</v>
      </c>
      <c r="H116" s="166" t="s">
        <v>188</v>
      </c>
      <c r="I116" s="166"/>
      <c r="J116" s="166"/>
      <c r="K116" s="27"/>
      <c r="L116" s="27"/>
      <c r="M116" s="27"/>
      <c r="N116" s="28">
        <v>265</v>
      </c>
      <c r="O116" s="28">
        <f t="shared" si="63"/>
        <v>273</v>
      </c>
      <c r="P116" s="21"/>
      <c r="Q116" s="28">
        <f t="shared" si="64"/>
        <v>300</v>
      </c>
      <c r="R116" s="28">
        <f t="shared" si="65"/>
        <v>328</v>
      </c>
      <c r="S116" s="25">
        <v>40</v>
      </c>
      <c r="T116" s="25">
        <v>0</v>
      </c>
      <c r="U116" s="17"/>
      <c r="V116" s="25">
        <f t="shared" si="66"/>
        <v>40</v>
      </c>
      <c r="W116" s="25">
        <f t="shared" si="78"/>
        <v>12012</v>
      </c>
      <c r="X116" s="25">
        <f t="shared" si="68"/>
        <v>14432</v>
      </c>
      <c r="Y116" s="25"/>
      <c r="Z116" s="30">
        <f t="shared" si="79"/>
        <v>13200</v>
      </c>
      <c r="AA116" s="31">
        <f t="shared" si="80"/>
        <v>12</v>
      </c>
      <c r="AB116" s="31">
        <f t="shared" si="81"/>
        <v>18</v>
      </c>
      <c r="AC116" s="31"/>
      <c r="AD116" s="31">
        <f t="shared" si="82"/>
        <v>20</v>
      </c>
      <c r="AE116" s="32">
        <f t="shared" si="83"/>
        <v>9</v>
      </c>
      <c r="AF116" s="32">
        <f t="shared" si="84"/>
        <v>10</v>
      </c>
    </row>
    <row r="117" spans="1:35" s="14" customFormat="1" ht="19.5" customHeight="1">
      <c r="A117" s="23">
        <v>20</v>
      </c>
      <c r="B117" s="33" t="s">
        <v>227</v>
      </c>
      <c r="C117" s="27"/>
      <c r="D117" s="60" t="s">
        <v>228</v>
      </c>
      <c r="E117" s="33" t="s">
        <v>237</v>
      </c>
      <c r="F117" s="24" t="s">
        <v>238</v>
      </c>
      <c r="G117" s="166">
        <v>0.3</v>
      </c>
      <c r="H117" s="166" t="s">
        <v>188</v>
      </c>
      <c r="I117" s="166"/>
      <c r="J117" s="166"/>
      <c r="K117" s="27"/>
      <c r="L117" s="27"/>
      <c r="M117" s="27"/>
      <c r="N117" s="28">
        <v>205</v>
      </c>
      <c r="O117" s="28">
        <f t="shared" si="63"/>
        <v>211</v>
      </c>
      <c r="P117" s="21"/>
      <c r="Q117" s="28">
        <f t="shared" si="64"/>
        <v>232</v>
      </c>
      <c r="R117" s="28">
        <f t="shared" si="65"/>
        <v>253</v>
      </c>
      <c r="S117" s="25">
        <v>40</v>
      </c>
      <c r="T117" s="25">
        <v>0</v>
      </c>
      <c r="U117" s="17"/>
      <c r="V117" s="25">
        <f t="shared" si="66"/>
        <v>40</v>
      </c>
      <c r="W117" s="25">
        <f t="shared" si="78"/>
        <v>9284</v>
      </c>
      <c r="X117" s="25">
        <f t="shared" si="68"/>
        <v>11132</v>
      </c>
      <c r="Y117" s="25"/>
      <c r="Z117" s="30">
        <f t="shared" si="79"/>
        <v>10208</v>
      </c>
      <c r="AA117" s="31">
        <f t="shared" si="80"/>
        <v>9</v>
      </c>
      <c r="AB117" s="31">
        <f t="shared" si="81"/>
        <v>14</v>
      </c>
      <c r="AC117" s="31"/>
      <c r="AD117" s="31">
        <f t="shared" si="82"/>
        <v>15</v>
      </c>
      <c r="AE117" s="32">
        <f t="shared" si="83"/>
        <v>7</v>
      </c>
      <c r="AF117" s="32">
        <f t="shared" si="84"/>
        <v>8</v>
      </c>
    </row>
    <row r="118" spans="1:35" s="14" customFormat="1" ht="19.5" customHeight="1">
      <c r="A118" s="23">
        <v>21</v>
      </c>
      <c r="B118" s="33" t="s">
        <v>227</v>
      </c>
      <c r="C118" s="27"/>
      <c r="D118" s="60" t="s">
        <v>228</v>
      </c>
      <c r="E118" s="33" t="s">
        <v>239</v>
      </c>
      <c r="F118" s="24" t="s">
        <v>240</v>
      </c>
      <c r="G118" s="166">
        <v>0.3</v>
      </c>
      <c r="H118" s="166" t="s">
        <v>188</v>
      </c>
      <c r="I118" s="166"/>
      <c r="J118" s="166"/>
      <c r="K118" s="27"/>
      <c r="L118" s="27"/>
      <c r="M118" s="27"/>
      <c r="N118" s="28">
        <v>400</v>
      </c>
      <c r="O118" s="28">
        <f t="shared" si="63"/>
        <v>412</v>
      </c>
      <c r="P118" s="21"/>
      <c r="Q118" s="28">
        <f t="shared" si="64"/>
        <v>453</v>
      </c>
      <c r="R118" s="28">
        <f t="shared" si="65"/>
        <v>494</v>
      </c>
      <c r="S118" s="25">
        <v>40</v>
      </c>
      <c r="T118" s="25">
        <v>0</v>
      </c>
      <c r="U118" s="17"/>
      <c r="V118" s="25">
        <f t="shared" si="66"/>
        <v>40</v>
      </c>
      <c r="W118" s="25">
        <f t="shared" si="78"/>
        <v>18128</v>
      </c>
      <c r="X118" s="25">
        <f t="shared" si="68"/>
        <v>21736</v>
      </c>
      <c r="Y118" s="25"/>
      <c r="Z118" s="30">
        <f t="shared" si="79"/>
        <v>19932</v>
      </c>
      <c r="AA118" s="31">
        <f t="shared" si="80"/>
        <v>18</v>
      </c>
      <c r="AB118" s="31">
        <f t="shared" si="81"/>
        <v>28</v>
      </c>
      <c r="AC118" s="31"/>
      <c r="AD118" s="31">
        <f t="shared" si="82"/>
        <v>30</v>
      </c>
      <c r="AE118" s="32">
        <f t="shared" si="83"/>
        <v>14</v>
      </c>
      <c r="AF118" s="32">
        <f t="shared" si="84"/>
        <v>15</v>
      </c>
    </row>
    <row r="119" spans="1:35" s="14" customFormat="1" ht="21.75" customHeight="1">
      <c r="A119" s="23">
        <v>22</v>
      </c>
      <c r="B119" s="33" t="s">
        <v>227</v>
      </c>
      <c r="C119" s="27"/>
      <c r="D119" s="60" t="s">
        <v>228</v>
      </c>
      <c r="E119" s="60" t="s">
        <v>241</v>
      </c>
      <c r="F119" s="24" t="s">
        <v>242</v>
      </c>
      <c r="G119" s="24"/>
      <c r="H119" s="24" t="s">
        <v>188</v>
      </c>
      <c r="I119" s="26"/>
      <c r="J119" s="26"/>
      <c r="K119" s="24"/>
      <c r="L119" s="25"/>
      <c r="M119" s="24"/>
      <c r="N119" s="28">
        <v>120</v>
      </c>
      <c r="O119" s="28">
        <f>ROUND(1.03*N119,0)</f>
        <v>124</v>
      </c>
      <c r="P119" s="21"/>
      <c r="Q119" s="28">
        <f>ROUND(O119*1.1,0)</f>
        <v>136</v>
      </c>
      <c r="R119" s="28">
        <f>ROUND(O119*1.2,0)</f>
        <v>149</v>
      </c>
      <c r="S119" s="25">
        <v>40</v>
      </c>
      <c r="T119" s="25">
        <v>0</v>
      </c>
      <c r="U119" s="17"/>
      <c r="V119" s="25">
        <f>IF((S119-T119)&lt;15,15,S119-T119)</f>
        <v>40</v>
      </c>
      <c r="W119" s="25">
        <f t="shared" si="78"/>
        <v>5456</v>
      </c>
      <c r="X119" s="25">
        <f>ROUND((R119*V119*1.1),0)</f>
        <v>6556</v>
      </c>
      <c r="Y119" s="25"/>
      <c r="Z119" s="30">
        <f t="shared" si="79"/>
        <v>5984</v>
      </c>
      <c r="AA119" s="31">
        <f t="shared" si="80"/>
        <v>5</v>
      </c>
      <c r="AB119" s="31">
        <f t="shared" si="81"/>
        <v>8</v>
      </c>
      <c r="AC119" s="31"/>
      <c r="AD119" s="31">
        <f t="shared" si="82"/>
        <v>9</v>
      </c>
      <c r="AE119" s="32">
        <f t="shared" si="83"/>
        <v>4</v>
      </c>
      <c r="AF119" s="32">
        <f t="shared" si="84"/>
        <v>5</v>
      </c>
      <c r="AI119" s="14">
        <v>22220</v>
      </c>
    </row>
    <row r="120" spans="1:35" s="14" customFormat="1" ht="21.75" customHeight="1">
      <c r="A120" s="23"/>
      <c r="B120" s="40" t="s">
        <v>243</v>
      </c>
      <c r="C120" s="25">
        <v>2</v>
      </c>
      <c r="D120" s="60"/>
      <c r="E120" s="60"/>
      <c r="F120" s="24"/>
      <c r="G120" s="24"/>
      <c r="H120" s="24"/>
      <c r="I120" s="63">
        <v>1</v>
      </c>
      <c r="J120" s="63" t="s">
        <v>225</v>
      </c>
      <c r="K120" s="61" t="s">
        <v>244</v>
      </c>
      <c r="L120" s="61">
        <v>1</v>
      </c>
      <c r="M120" s="27" t="s">
        <v>2</v>
      </c>
      <c r="N120" s="28"/>
      <c r="O120" s="28"/>
      <c r="P120" s="21"/>
      <c r="Q120" s="28">
        <f>SUM(Q121:Q122)</f>
        <v>505</v>
      </c>
      <c r="R120" s="28">
        <f t="shared" ref="R120:Z120" si="85">SUM(R121:R122)</f>
        <v>551</v>
      </c>
      <c r="S120" s="28">
        <f t="shared" si="85"/>
        <v>80</v>
      </c>
      <c r="T120" s="28">
        <f t="shared" si="85"/>
        <v>0</v>
      </c>
      <c r="U120" s="21"/>
      <c r="V120" s="28"/>
      <c r="W120" s="28">
        <f t="shared" si="85"/>
        <v>20196</v>
      </c>
      <c r="X120" s="28">
        <f t="shared" si="85"/>
        <v>24244</v>
      </c>
      <c r="Y120" s="28">
        <v>12</v>
      </c>
      <c r="Z120" s="22">
        <f t="shared" si="85"/>
        <v>22220</v>
      </c>
      <c r="AA120" s="31"/>
      <c r="AB120" s="31"/>
      <c r="AC120" s="31"/>
      <c r="AD120" s="31"/>
      <c r="AE120" s="32"/>
      <c r="AF120" s="32"/>
    </row>
    <row r="121" spans="1:35" s="14" customFormat="1" ht="21.75" customHeight="1">
      <c r="A121" s="23">
        <v>23</v>
      </c>
      <c r="B121" s="33" t="s">
        <v>227</v>
      </c>
      <c r="C121" s="25"/>
      <c r="D121" s="33" t="s">
        <v>186</v>
      </c>
      <c r="E121" s="33" t="s">
        <v>245</v>
      </c>
      <c r="F121" s="24" t="s">
        <v>246</v>
      </c>
      <c r="G121" s="166">
        <v>0.6</v>
      </c>
      <c r="H121" s="166" t="s">
        <v>188</v>
      </c>
      <c r="I121" s="27"/>
      <c r="J121" s="27"/>
      <c r="K121" s="27"/>
      <c r="L121" s="27"/>
      <c r="M121" s="24"/>
      <c r="N121" s="28">
        <v>120</v>
      </c>
      <c r="O121" s="28">
        <f>ROUND(1.03*N121,0)</f>
        <v>124</v>
      </c>
      <c r="P121" s="21"/>
      <c r="Q121" s="28">
        <f>ROUND(O121*1.1,0)</f>
        <v>136</v>
      </c>
      <c r="R121" s="28">
        <f t="shared" si="65"/>
        <v>149</v>
      </c>
      <c r="S121" s="25">
        <v>40</v>
      </c>
      <c r="T121" s="25">
        <v>0</v>
      </c>
      <c r="U121" s="17"/>
      <c r="V121" s="25">
        <f t="shared" si="66"/>
        <v>40</v>
      </c>
      <c r="W121" s="25">
        <f>ROUND((O121*V121)*1.1,0)</f>
        <v>5456</v>
      </c>
      <c r="X121" s="25">
        <f t="shared" si="68"/>
        <v>6556</v>
      </c>
      <c r="Y121" s="25"/>
      <c r="Z121" s="30">
        <f>ROUND((Q121*V121*1.1),0)</f>
        <v>5984</v>
      </c>
      <c r="AA121" s="31">
        <f>ROUND(X121/(20*60),0)</f>
        <v>5</v>
      </c>
      <c r="AB121" s="31">
        <f>ROUND(Z121/(12*60),0)</f>
        <v>8</v>
      </c>
      <c r="AC121" s="31"/>
      <c r="AD121" s="31">
        <f>ROUND(X121/(12*60),0)</f>
        <v>9</v>
      </c>
      <c r="AE121" s="32">
        <f>ROUND(Z121/(24*60),0)</f>
        <v>4</v>
      </c>
      <c r="AF121" s="32">
        <f>ROUND(X121/(24*60),0)</f>
        <v>5</v>
      </c>
    </row>
    <row r="122" spans="1:35" s="14" customFormat="1" ht="21.75" customHeight="1">
      <c r="A122" s="23">
        <v>24</v>
      </c>
      <c r="B122" s="33" t="s">
        <v>227</v>
      </c>
      <c r="C122" s="27"/>
      <c r="D122" s="60" t="s">
        <v>228</v>
      </c>
      <c r="E122" s="33" t="s">
        <v>227</v>
      </c>
      <c r="F122" s="24" t="s">
        <v>247</v>
      </c>
      <c r="G122" s="166">
        <v>0.3</v>
      </c>
      <c r="H122" s="166" t="s">
        <v>188</v>
      </c>
      <c r="I122" s="166"/>
      <c r="J122" s="166"/>
      <c r="K122" s="27"/>
      <c r="L122" s="27"/>
      <c r="M122" s="27"/>
      <c r="N122" s="28">
        <v>325</v>
      </c>
      <c r="O122" s="28">
        <f t="shared" ref="O122:O136" si="86">ROUND(1.03*N122,0)</f>
        <v>335</v>
      </c>
      <c r="P122" s="21"/>
      <c r="Q122" s="28">
        <f t="shared" si="64"/>
        <v>369</v>
      </c>
      <c r="R122" s="28">
        <f t="shared" si="65"/>
        <v>402</v>
      </c>
      <c r="S122" s="25">
        <v>40</v>
      </c>
      <c r="T122" s="25">
        <v>0</v>
      </c>
      <c r="U122" s="17"/>
      <c r="V122" s="25">
        <f t="shared" si="66"/>
        <v>40</v>
      </c>
      <c r="W122" s="25">
        <f>ROUND((O122*V122)*1.1,0)</f>
        <v>14740</v>
      </c>
      <c r="X122" s="25">
        <f t="shared" si="68"/>
        <v>17688</v>
      </c>
      <c r="Y122" s="25"/>
      <c r="Z122" s="30">
        <f>ROUND((Q122*V122*1.1),0)</f>
        <v>16236</v>
      </c>
      <c r="AA122" s="31">
        <f>ROUND(X122/(20*60),0)</f>
        <v>15</v>
      </c>
      <c r="AB122" s="31">
        <f>ROUND(Z122/(12*60),0)</f>
        <v>23</v>
      </c>
      <c r="AC122" s="31"/>
      <c r="AD122" s="31">
        <f>ROUND(X122/(12*60),0)</f>
        <v>25</v>
      </c>
      <c r="AE122" s="32">
        <f>ROUND(Z122/(24*60),0)</f>
        <v>11</v>
      </c>
      <c r="AF122" s="32">
        <f>ROUND(X122/(24*60),0)</f>
        <v>12</v>
      </c>
    </row>
    <row r="123" spans="1:35" s="14" customFormat="1" ht="21.75" customHeight="1">
      <c r="A123" s="23"/>
      <c r="B123" s="33" t="s">
        <v>248</v>
      </c>
      <c r="C123" s="25">
        <v>5</v>
      </c>
      <c r="D123" s="60"/>
      <c r="E123" s="33"/>
      <c r="F123" s="24"/>
      <c r="G123" s="166"/>
      <c r="H123" s="166"/>
      <c r="I123" s="166">
        <v>1</v>
      </c>
      <c r="J123" s="63" t="s">
        <v>225</v>
      </c>
      <c r="K123" s="27" t="s">
        <v>249</v>
      </c>
      <c r="L123" s="61">
        <v>2</v>
      </c>
      <c r="M123" s="27" t="s">
        <v>2</v>
      </c>
      <c r="N123" s="28"/>
      <c r="O123" s="28"/>
      <c r="P123" s="21"/>
      <c r="Q123" s="28">
        <f>SUM(Q124:Q128)</f>
        <v>3090</v>
      </c>
      <c r="R123" s="28">
        <f t="shared" ref="R123:Z123" si="87">SUM(R124:R128)</f>
        <v>3370</v>
      </c>
      <c r="S123" s="28">
        <f t="shared" si="87"/>
        <v>200</v>
      </c>
      <c r="T123" s="28">
        <f t="shared" si="87"/>
        <v>0</v>
      </c>
      <c r="U123" s="21"/>
      <c r="V123" s="28"/>
      <c r="W123" s="28">
        <f t="shared" si="87"/>
        <v>123552</v>
      </c>
      <c r="X123" s="28">
        <f t="shared" si="87"/>
        <v>148280</v>
      </c>
      <c r="Y123" s="28">
        <v>12</v>
      </c>
      <c r="Z123" s="22">
        <f t="shared" si="87"/>
        <v>135960</v>
      </c>
      <c r="AA123" s="31"/>
      <c r="AB123" s="31"/>
      <c r="AC123" s="31"/>
      <c r="AD123" s="31"/>
      <c r="AE123" s="32"/>
      <c r="AF123" s="32"/>
      <c r="AI123" s="14">
        <v>135960</v>
      </c>
    </row>
    <row r="124" spans="1:35" s="14" customFormat="1" ht="21.75" customHeight="1">
      <c r="A124" s="23">
        <v>25</v>
      </c>
      <c r="B124" s="24" t="s">
        <v>181</v>
      </c>
      <c r="C124" s="25"/>
      <c r="D124" s="60" t="s">
        <v>250</v>
      </c>
      <c r="E124" s="60" t="s">
        <v>251</v>
      </c>
      <c r="F124" s="24" t="s">
        <v>252</v>
      </c>
      <c r="G124" s="63">
        <v>0.3</v>
      </c>
      <c r="H124" s="63" t="s">
        <v>188</v>
      </c>
      <c r="I124" s="27"/>
      <c r="J124" s="27"/>
      <c r="K124" s="27"/>
      <c r="L124" s="27"/>
      <c r="M124" s="61"/>
      <c r="N124" s="28">
        <v>772</v>
      </c>
      <c r="O124" s="28">
        <f t="shared" si="86"/>
        <v>795</v>
      </c>
      <c r="P124" s="21"/>
      <c r="Q124" s="28">
        <f t="shared" si="64"/>
        <v>875</v>
      </c>
      <c r="R124" s="28">
        <f t="shared" si="65"/>
        <v>954</v>
      </c>
      <c r="S124" s="25">
        <v>40</v>
      </c>
      <c r="T124" s="25">
        <v>0</v>
      </c>
      <c r="U124" s="17"/>
      <c r="V124" s="25">
        <f t="shared" si="66"/>
        <v>40</v>
      </c>
      <c r="W124" s="25">
        <f>ROUND((O124*V124)*1.1,0)</f>
        <v>34980</v>
      </c>
      <c r="X124" s="25">
        <f t="shared" si="68"/>
        <v>41976</v>
      </c>
      <c r="Y124" s="25"/>
      <c r="Z124" s="30">
        <f>ROUND((Q124*V124*1.1),0)</f>
        <v>38500</v>
      </c>
      <c r="AA124" s="31">
        <f>ROUND(X124/(20*60),0)</f>
        <v>35</v>
      </c>
      <c r="AB124" s="31">
        <f>ROUND(Z124/(12*60),0)</f>
        <v>53</v>
      </c>
      <c r="AC124" s="31"/>
      <c r="AD124" s="31">
        <f>ROUND(X124/(12*60),0)</f>
        <v>58</v>
      </c>
      <c r="AE124" s="32">
        <f>ROUND(Z124/(24*60),0)</f>
        <v>27</v>
      </c>
      <c r="AF124" s="32">
        <f>ROUND(X124/(24*60),0)</f>
        <v>29</v>
      </c>
    </row>
    <row r="125" spans="1:35" s="14" customFormat="1" ht="21.75" customHeight="1">
      <c r="A125" s="23">
        <v>26</v>
      </c>
      <c r="B125" s="24" t="s">
        <v>181</v>
      </c>
      <c r="C125" s="25"/>
      <c r="D125" s="60" t="s">
        <v>250</v>
      </c>
      <c r="E125" s="33" t="s">
        <v>253</v>
      </c>
      <c r="F125" s="24" t="s">
        <v>254</v>
      </c>
      <c r="G125" s="166">
        <v>0.3</v>
      </c>
      <c r="H125" s="166" t="s">
        <v>188</v>
      </c>
      <c r="I125" s="166"/>
      <c r="J125" s="166"/>
      <c r="K125" s="27"/>
      <c r="L125" s="27"/>
      <c r="M125" s="27"/>
      <c r="N125" s="28">
        <v>600</v>
      </c>
      <c r="O125" s="28">
        <f t="shared" si="86"/>
        <v>618</v>
      </c>
      <c r="P125" s="21"/>
      <c r="Q125" s="28">
        <f t="shared" si="64"/>
        <v>680</v>
      </c>
      <c r="R125" s="28">
        <f t="shared" si="65"/>
        <v>742</v>
      </c>
      <c r="S125" s="25">
        <v>40</v>
      </c>
      <c r="T125" s="25">
        <v>0</v>
      </c>
      <c r="U125" s="17"/>
      <c r="V125" s="25">
        <f t="shared" si="66"/>
        <v>40</v>
      </c>
      <c r="W125" s="25">
        <f>ROUND((O125*V125)*1.1,0)</f>
        <v>27192</v>
      </c>
      <c r="X125" s="25">
        <f t="shared" si="68"/>
        <v>32648</v>
      </c>
      <c r="Y125" s="25"/>
      <c r="Z125" s="30">
        <f>ROUND((Q125*V125*1.1),0)</f>
        <v>29920</v>
      </c>
      <c r="AA125" s="31">
        <f>ROUND(X125/(20*60),0)</f>
        <v>27</v>
      </c>
      <c r="AB125" s="31">
        <f>ROUND(Z125/(12*60),0)</f>
        <v>42</v>
      </c>
      <c r="AC125" s="31"/>
      <c r="AD125" s="31">
        <f>ROUND(X125/(12*60),0)</f>
        <v>45</v>
      </c>
      <c r="AE125" s="32">
        <f>ROUND(Z125/(24*60),0)</f>
        <v>21</v>
      </c>
      <c r="AF125" s="32">
        <f>ROUND(X125/(24*60),0)</f>
        <v>23</v>
      </c>
    </row>
    <row r="126" spans="1:35" s="14" customFormat="1" ht="21.75" customHeight="1">
      <c r="A126" s="23">
        <v>27</v>
      </c>
      <c r="B126" s="24" t="s">
        <v>181</v>
      </c>
      <c r="C126" s="25"/>
      <c r="D126" s="60" t="s">
        <v>250</v>
      </c>
      <c r="E126" s="33" t="s">
        <v>255</v>
      </c>
      <c r="F126" s="24" t="s">
        <v>256</v>
      </c>
      <c r="G126" s="166">
        <v>0.6</v>
      </c>
      <c r="H126" s="166" t="s">
        <v>188</v>
      </c>
      <c r="I126" s="166"/>
      <c r="J126" s="166"/>
      <c r="K126" s="27"/>
      <c r="L126" s="27"/>
      <c r="M126" s="27"/>
      <c r="N126" s="28">
        <v>281</v>
      </c>
      <c r="O126" s="28">
        <f t="shared" si="86"/>
        <v>289</v>
      </c>
      <c r="P126" s="21"/>
      <c r="Q126" s="28">
        <f t="shared" si="64"/>
        <v>318</v>
      </c>
      <c r="R126" s="28">
        <f t="shared" si="65"/>
        <v>347</v>
      </c>
      <c r="S126" s="25">
        <v>40</v>
      </c>
      <c r="T126" s="25">
        <v>0</v>
      </c>
      <c r="U126" s="17"/>
      <c r="V126" s="25">
        <f t="shared" si="66"/>
        <v>40</v>
      </c>
      <c r="W126" s="25">
        <f>ROUND((O126*V126)*1.1,0)</f>
        <v>12716</v>
      </c>
      <c r="X126" s="25">
        <f t="shared" si="68"/>
        <v>15268</v>
      </c>
      <c r="Y126" s="25"/>
      <c r="Z126" s="30">
        <f>ROUND((Q126*V126*1.1),0)</f>
        <v>13992</v>
      </c>
      <c r="AA126" s="31">
        <f>ROUND(X126/(20*60),0)</f>
        <v>13</v>
      </c>
      <c r="AB126" s="31">
        <f>ROUND(Z126/(12*60),0)</f>
        <v>19</v>
      </c>
      <c r="AC126" s="31"/>
      <c r="AD126" s="31">
        <f>ROUND(X126/(12*60),0)</f>
        <v>21</v>
      </c>
      <c r="AE126" s="32">
        <f>ROUND(Z126/(24*60),0)</f>
        <v>10</v>
      </c>
      <c r="AF126" s="32">
        <f>ROUND(X126/(24*60),0)</f>
        <v>11</v>
      </c>
    </row>
    <row r="127" spans="1:35" s="14" customFormat="1" ht="21.75" customHeight="1">
      <c r="A127" s="23">
        <v>28</v>
      </c>
      <c r="B127" s="24" t="s">
        <v>181</v>
      </c>
      <c r="C127" s="25"/>
      <c r="D127" s="33" t="s">
        <v>186</v>
      </c>
      <c r="E127" s="33" t="s">
        <v>181</v>
      </c>
      <c r="F127" s="24" t="s">
        <v>257</v>
      </c>
      <c r="G127" s="166">
        <v>0.3</v>
      </c>
      <c r="H127" s="166" t="s">
        <v>188</v>
      </c>
      <c r="I127" s="166"/>
      <c r="J127" s="166"/>
      <c r="K127" s="27"/>
      <c r="L127" s="27"/>
      <c r="M127" s="27"/>
      <c r="N127" s="28">
        <v>874</v>
      </c>
      <c r="O127" s="28">
        <f t="shared" si="86"/>
        <v>900</v>
      </c>
      <c r="P127" s="21"/>
      <c r="Q127" s="28">
        <f t="shared" si="64"/>
        <v>990</v>
      </c>
      <c r="R127" s="28">
        <f t="shared" si="65"/>
        <v>1080</v>
      </c>
      <c r="S127" s="25">
        <v>40</v>
      </c>
      <c r="T127" s="25">
        <v>0</v>
      </c>
      <c r="U127" s="17"/>
      <c r="V127" s="25">
        <f t="shared" si="66"/>
        <v>40</v>
      </c>
      <c r="W127" s="25">
        <f>ROUND((O127*V127)*1.1,0)</f>
        <v>39600</v>
      </c>
      <c r="X127" s="25">
        <f t="shared" si="68"/>
        <v>47520</v>
      </c>
      <c r="Y127" s="25"/>
      <c r="Z127" s="30">
        <f>ROUND((Q127*V127*1.1),0)</f>
        <v>43560</v>
      </c>
      <c r="AA127" s="31">
        <f>ROUND(X127/(20*60),0)</f>
        <v>40</v>
      </c>
      <c r="AB127" s="31">
        <f>ROUND(Z127/(12*60),0)</f>
        <v>61</v>
      </c>
      <c r="AC127" s="31"/>
      <c r="AD127" s="31">
        <f>ROUND(X127/(12*60),0)</f>
        <v>66</v>
      </c>
      <c r="AE127" s="32">
        <f>ROUND(Z127/(24*60),0)</f>
        <v>30</v>
      </c>
      <c r="AF127" s="32">
        <f>ROUND(X127/(24*60),0)</f>
        <v>33</v>
      </c>
    </row>
    <row r="128" spans="1:35" s="14" customFormat="1" ht="21.75" customHeight="1">
      <c r="A128" s="23">
        <v>29</v>
      </c>
      <c r="B128" s="24" t="s">
        <v>181</v>
      </c>
      <c r="C128" s="25"/>
      <c r="D128" s="33" t="s">
        <v>186</v>
      </c>
      <c r="E128" s="33" t="s">
        <v>258</v>
      </c>
      <c r="F128" s="24" t="s">
        <v>259</v>
      </c>
      <c r="G128" s="166">
        <v>0.3</v>
      </c>
      <c r="H128" s="166" t="s">
        <v>188</v>
      </c>
      <c r="I128" s="166"/>
      <c r="J128" s="166"/>
      <c r="K128" s="27"/>
      <c r="L128" s="27"/>
      <c r="M128" s="27"/>
      <c r="N128" s="28">
        <v>200</v>
      </c>
      <c r="O128" s="28">
        <f t="shared" si="86"/>
        <v>206</v>
      </c>
      <c r="P128" s="21"/>
      <c r="Q128" s="28">
        <f t="shared" si="64"/>
        <v>227</v>
      </c>
      <c r="R128" s="28">
        <f t="shared" si="65"/>
        <v>247</v>
      </c>
      <c r="S128" s="25">
        <v>40</v>
      </c>
      <c r="T128" s="25">
        <v>0</v>
      </c>
      <c r="U128" s="17"/>
      <c r="V128" s="25">
        <f t="shared" si="66"/>
        <v>40</v>
      </c>
      <c r="W128" s="25">
        <f>ROUND((O128*V128)*1.1,0)</f>
        <v>9064</v>
      </c>
      <c r="X128" s="25">
        <f t="shared" si="68"/>
        <v>10868</v>
      </c>
      <c r="Y128" s="25"/>
      <c r="Z128" s="30">
        <f>ROUND((Q128*V128*1.1),0)</f>
        <v>9988</v>
      </c>
      <c r="AA128" s="31">
        <f>ROUND(X128/(20*60),0)</f>
        <v>9</v>
      </c>
      <c r="AB128" s="31">
        <f>ROUND(Z128/(12*60),0)</f>
        <v>14</v>
      </c>
      <c r="AC128" s="31"/>
      <c r="AD128" s="31">
        <f>ROUND(X128/(12*60),0)</f>
        <v>15</v>
      </c>
      <c r="AE128" s="32">
        <f>ROUND(Z128/(24*60),0)</f>
        <v>7</v>
      </c>
      <c r="AF128" s="32">
        <f>ROUND(X128/(24*60),0)</f>
        <v>8</v>
      </c>
    </row>
    <row r="129" spans="1:35" s="14" customFormat="1" ht="21.75" customHeight="1">
      <c r="A129" s="23"/>
      <c r="B129" s="24" t="s">
        <v>260</v>
      </c>
      <c r="C129" s="25">
        <v>7</v>
      </c>
      <c r="D129" s="33"/>
      <c r="E129" s="33"/>
      <c r="F129" s="24"/>
      <c r="G129" s="166"/>
      <c r="H129" s="166"/>
      <c r="I129" s="166">
        <v>1</v>
      </c>
      <c r="J129" s="63" t="s">
        <v>207</v>
      </c>
      <c r="K129" s="27" t="s">
        <v>261</v>
      </c>
      <c r="L129" s="27">
        <v>2</v>
      </c>
      <c r="M129" s="27" t="s">
        <v>2</v>
      </c>
      <c r="N129" s="28"/>
      <c r="O129" s="28"/>
      <c r="P129" s="21"/>
      <c r="Q129" s="28">
        <f>SUM(Q130:Q136)</f>
        <v>3118</v>
      </c>
      <c r="R129" s="28">
        <f t="shared" ref="R129:Z129" si="88">SUM(R130:R136)</f>
        <v>3400</v>
      </c>
      <c r="S129" s="28">
        <f t="shared" si="88"/>
        <v>280</v>
      </c>
      <c r="T129" s="28">
        <f t="shared" si="88"/>
        <v>280</v>
      </c>
      <c r="U129" s="21"/>
      <c r="V129" s="28"/>
      <c r="W129" s="28">
        <f t="shared" si="88"/>
        <v>46763</v>
      </c>
      <c r="X129" s="28">
        <f t="shared" si="88"/>
        <v>56101</v>
      </c>
      <c r="Y129" s="28">
        <v>12</v>
      </c>
      <c r="Z129" s="22">
        <f t="shared" si="88"/>
        <v>51450</v>
      </c>
      <c r="AA129" s="31"/>
      <c r="AB129" s="31"/>
      <c r="AC129" s="31"/>
      <c r="AD129" s="31"/>
      <c r="AE129" s="32"/>
      <c r="AF129" s="32"/>
      <c r="AI129" s="14">
        <v>21450</v>
      </c>
    </row>
    <row r="130" spans="1:35" s="14" customFormat="1" ht="19.5" customHeight="1">
      <c r="A130" s="23">
        <v>30</v>
      </c>
      <c r="B130" s="24" t="s">
        <v>181</v>
      </c>
      <c r="C130" s="25"/>
      <c r="D130" s="60" t="s">
        <v>262</v>
      </c>
      <c r="E130" s="60" t="s">
        <v>263</v>
      </c>
      <c r="F130" s="24" t="s">
        <v>264</v>
      </c>
      <c r="G130" s="63">
        <v>0.6</v>
      </c>
      <c r="H130" s="63" t="s">
        <v>193</v>
      </c>
      <c r="I130" s="27"/>
      <c r="J130" s="27"/>
      <c r="K130" s="27"/>
      <c r="L130" s="27"/>
      <c r="M130" s="27"/>
      <c r="N130" s="28">
        <v>500</v>
      </c>
      <c r="O130" s="28">
        <f t="shared" si="86"/>
        <v>515</v>
      </c>
      <c r="P130" s="21"/>
      <c r="Q130" s="28">
        <f t="shared" si="64"/>
        <v>567</v>
      </c>
      <c r="R130" s="28">
        <f t="shared" si="65"/>
        <v>618</v>
      </c>
      <c r="S130" s="25">
        <v>40</v>
      </c>
      <c r="T130" s="25">
        <v>40</v>
      </c>
      <c r="U130" s="17"/>
      <c r="V130" s="25">
        <f t="shared" si="66"/>
        <v>15</v>
      </c>
      <c r="W130" s="25">
        <f t="shared" ref="W130:W136" si="89">ROUND((O130*V130)*1.1,0)</f>
        <v>8498</v>
      </c>
      <c r="X130" s="25">
        <f t="shared" si="68"/>
        <v>10197</v>
      </c>
      <c r="Y130" s="25"/>
      <c r="Z130" s="30">
        <f t="shared" ref="Z130:Z136" si="90">ROUND((Q130*V130*1.1),0)</f>
        <v>9356</v>
      </c>
      <c r="AA130" s="31">
        <f t="shared" ref="AA130:AA136" si="91">ROUND(X130/(20*60),0)</f>
        <v>8</v>
      </c>
      <c r="AB130" s="31">
        <f t="shared" ref="AB130:AB136" si="92">ROUND(Z130/(12*60),0)</f>
        <v>13</v>
      </c>
      <c r="AC130" s="31"/>
      <c r="AD130" s="31">
        <f t="shared" ref="AD130:AD136" si="93">ROUND(X130/(12*60),0)</f>
        <v>14</v>
      </c>
      <c r="AE130" s="32">
        <f t="shared" ref="AE130:AE136" si="94">ROUND(Z130/(24*60),0)</f>
        <v>6</v>
      </c>
      <c r="AF130" s="32">
        <f t="shared" ref="AF130:AF136" si="95">ROUND(X130/(24*60),0)</f>
        <v>7</v>
      </c>
    </row>
    <row r="131" spans="1:35" s="14" customFormat="1" ht="19.5" customHeight="1">
      <c r="A131" s="23">
        <v>31</v>
      </c>
      <c r="B131" s="24" t="s">
        <v>181</v>
      </c>
      <c r="C131" s="25"/>
      <c r="D131" s="60" t="s">
        <v>262</v>
      </c>
      <c r="E131" s="33" t="s">
        <v>265</v>
      </c>
      <c r="F131" s="24" t="s">
        <v>266</v>
      </c>
      <c r="G131" s="166">
        <v>0.3</v>
      </c>
      <c r="H131" s="166" t="s">
        <v>193</v>
      </c>
      <c r="I131" s="24"/>
      <c r="J131" s="24"/>
      <c r="K131" s="24"/>
      <c r="L131" s="24"/>
      <c r="M131" s="24"/>
      <c r="N131" s="28">
        <v>500</v>
      </c>
      <c r="O131" s="28">
        <f t="shared" si="86"/>
        <v>515</v>
      </c>
      <c r="P131" s="21"/>
      <c r="Q131" s="28">
        <f t="shared" si="64"/>
        <v>567</v>
      </c>
      <c r="R131" s="28">
        <f t="shared" si="65"/>
        <v>618</v>
      </c>
      <c r="S131" s="25">
        <v>40</v>
      </c>
      <c r="T131" s="25">
        <v>40</v>
      </c>
      <c r="U131" s="17"/>
      <c r="V131" s="25">
        <f t="shared" si="66"/>
        <v>15</v>
      </c>
      <c r="W131" s="25">
        <f t="shared" si="89"/>
        <v>8498</v>
      </c>
      <c r="X131" s="25">
        <f t="shared" si="68"/>
        <v>10197</v>
      </c>
      <c r="Y131" s="25"/>
      <c r="Z131" s="30">
        <f t="shared" si="90"/>
        <v>9356</v>
      </c>
      <c r="AA131" s="31">
        <f t="shared" si="91"/>
        <v>8</v>
      </c>
      <c r="AB131" s="31">
        <f t="shared" si="92"/>
        <v>13</v>
      </c>
      <c r="AC131" s="31"/>
      <c r="AD131" s="31">
        <f t="shared" si="93"/>
        <v>14</v>
      </c>
      <c r="AE131" s="32">
        <f t="shared" si="94"/>
        <v>6</v>
      </c>
      <c r="AF131" s="32">
        <f t="shared" si="95"/>
        <v>7</v>
      </c>
    </row>
    <row r="132" spans="1:35" s="76" customFormat="1" ht="19.5" customHeight="1">
      <c r="A132" s="23">
        <v>32</v>
      </c>
      <c r="B132" s="24" t="s">
        <v>181</v>
      </c>
      <c r="C132" s="25"/>
      <c r="D132" s="60" t="s">
        <v>262</v>
      </c>
      <c r="E132" s="33" t="s">
        <v>267</v>
      </c>
      <c r="F132" s="24" t="s">
        <v>268</v>
      </c>
      <c r="G132" s="63">
        <v>0.3</v>
      </c>
      <c r="H132" s="63" t="s">
        <v>193</v>
      </c>
      <c r="I132" s="63"/>
      <c r="J132" s="63"/>
      <c r="K132" s="61"/>
      <c r="L132" s="61"/>
      <c r="M132" s="61"/>
      <c r="N132" s="28">
        <v>400</v>
      </c>
      <c r="O132" s="28">
        <f t="shared" si="86"/>
        <v>412</v>
      </c>
      <c r="P132" s="21"/>
      <c r="Q132" s="28">
        <f t="shared" si="64"/>
        <v>453</v>
      </c>
      <c r="R132" s="28">
        <f t="shared" si="65"/>
        <v>494</v>
      </c>
      <c r="S132" s="25">
        <v>40</v>
      </c>
      <c r="T132" s="25">
        <v>40</v>
      </c>
      <c r="U132" s="17"/>
      <c r="V132" s="25">
        <f t="shared" si="66"/>
        <v>15</v>
      </c>
      <c r="W132" s="25">
        <f t="shared" si="89"/>
        <v>6798</v>
      </c>
      <c r="X132" s="25">
        <f t="shared" si="68"/>
        <v>8151</v>
      </c>
      <c r="Y132" s="25"/>
      <c r="Z132" s="30">
        <f t="shared" si="90"/>
        <v>7475</v>
      </c>
      <c r="AA132" s="31">
        <f t="shared" si="91"/>
        <v>7</v>
      </c>
      <c r="AB132" s="31">
        <f t="shared" si="92"/>
        <v>10</v>
      </c>
      <c r="AC132" s="31"/>
      <c r="AD132" s="31">
        <f t="shared" si="93"/>
        <v>11</v>
      </c>
      <c r="AE132" s="32">
        <f t="shared" si="94"/>
        <v>5</v>
      </c>
      <c r="AF132" s="32">
        <f t="shared" si="95"/>
        <v>6</v>
      </c>
    </row>
    <row r="133" spans="1:35" s="14" customFormat="1" ht="19.5" customHeight="1">
      <c r="A133" s="23">
        <v>33</v>
      </c>
      <c r="B133" s="24" t="s">
        <v>181</v>
      </c>
      <c r="C133" s="25"/>
      <c r="D133" s="60" t="s">
        <v>262</v>
      </c>
      <c r="E133" s="60" t="s">
        <v>262</v>
      </c>
      <c r="F133" s="24" t="s">
        <v>269</v>
      </c>
      <c r="G133" s="63">
        <v>0.15</v>
      </c>
      <c r="H133" s="63" t="s">
        <v>193</v>
      </c>
      <c r="I133" s="63"/>
      <c r="J133" s="63"/>
      <c r="K133" s="61"/>
      <c r="L133" s="61"/>
      <c r="M133" s="61"/>
      <c r="N133" s="28">
        <v>250</v>
      </c>
      <c r="O133" s="28">
        <f t="shared" si="86"/>
        <v>258</v>
      </c>
      <c r="P133" s="21"/>
      <c r="Q133" s="28">
        <f t="shared" si="64"/>
        <v>284</v>
      </c>
      <c r="R133" s="28">
        <f t="shared" si="65"/>
        <v>310</v>
      </c>
      <c r="S133" s="25">
        <v>40</v>
      </c>
      <c r="T133" s="25">
        <v>40</v>
      </c>
      <c r="U133" s="17"/>
      <c r="V133" s="25">
        <f t="shared" si="66"/>
        <v>15</v>
      </c>
      <c r="W133" s="25">
        <f t="shared" si="89"/>
        <v>4257</v>
      </c>
      <c r="X133" s="25">
        <f t="shared" si="68"/>
        <v>5115</v>
      </c>
      <c r="Y133" s="25"/>
      <c r="Z133" s="30">
        <f t="shared" si="90"/>
        <v>4686</v>
      </c>
      <c r="AA133" s="31">
        <f t="shared" si="91"/>
        <v>4</v>
      </c>
      <c r="AB133" s="31">
        <f t="shared" si="92"/>
        <v>7</v>
      </c>
      <c r="AC133" s="31"/>
      <c r="AD133" s="31">
        <f t="shared" si="93"/>
        <v>7</v>
      </c>
      <c r="AE133" s="32">
        <f t="shared" si="94"/>
        <v>3</v>
      </c>
      <c r="AF133" s="32">
        <f t="shared" si="95"/>
        <v>4</v>
      </c>
    </row>
    <row r="134" spans="1:35" s="76" customFormat="1" ht="19.5" customHeight="1">
      <c r="A134" s="23">
        <v>34</v>
      </c>
      <c r="B134" s="24" t="s">
        <v>181</v>
      </c>
      <c r="C134" s="25"/>
      <c r="D134" s="60" t="s">
        <v>262</v>
      </c>
      <c r="E134" s="60" t="s">
        <v>270</v>
      </c>
      <c r="F134" s="24" t="s">
        <v>271</v>
      </c>
      <c r="G134" s="166">
        <v>0.3</v>
      </c>
      <c r="H134" s="166" t="s">
        <v>193</v>
      </c>
      <c r="I134" s="166"/>
      <c r="J134" s="166"/>
      <c r="K134" s="27"/>
      <c r="L134" s="27"/>
      <c r="M134" s="27"/>
      <c r="N134" s="28">
        <v>350</v>
      </c>
      <c r="O134" s="28">
        <f t="shared" si="86"/>
        <v>361</v>
      </c>
      <c r="P134" s="21"/>
      <c r="Q134" s="28">
        <f t="shared" si="64"/>
        <v>397</v>
      </c>
      <c r="R134" s="28">
        <f t="shared" si="65"/>
        <v>433</v>
      </c>
      <c r="S134" s="25">
        <v>40</v>
      </c>
      <c r="T134" s="25">
        <v>40</v>
      </c>
      <c r="U134" s="17"/>
      <c r="V134" s="25">
        <f t="shared" si="66"/>
        <v>15</v>
      </c>
      <c r="W134" s="25">
        <f t="shared" si="89"/>
        <v>5957</v>
      </c>
      <c r="X134" s="25">
        <f t="shared" si="68"/>
        <v>7145</v>
      </c>
      <c r="Y134" s="25"/>
      <c r="Z134" s="30">
        <f t="shared" si="90"/>
        <v>6551</v>
      </c>
      <c r="AA134" s="31">
        <f t="shared" si="91"/>
        <v>6</v>
      </c>
      <c r="AB134" s="31">
        <f t="shared" si="92"/>
        <v>9</v>
      </c>
      <c r="AC134" s="31"/>
      <c r="AD134" s="31">
        <f t="shared" si="93"/>
        <v>10</v>
      </c>
      <c r="AE134" s="32">
        <f t="shared" si="94"/>
        <v>5</v>
      </c>
      <c r="AF134" s="32">
        <f t="shared" si="95"/>
        <v>5</v>
      </c>
    </row>
    <row r="135" spans="1:35" s="14" customFormat="1" ht="19.5" customHeight="1">
      <c r="A135" s="23">
        <v>35</v>
      </c>
      <c r="B135" s="24" t="s">
        <v>181</v>
      </c>
      <c r="C135" s="25"/>
      <c r="D135" s="60" t="s">
        <v>262</v>
      </c>
      <c r="E135" s="33" t="s">
        <v>272</v>
      </c>
      <c r="F135" s="24" t="s">
        <v>273</v>
      </c>
      <c r="G135" s="166">
        <v>0.3</v>
      </c>
      <c r="H135" s="166" t="s">
        <v>193</v>
      </c>
      <c r="I135" s="166"/>
      <c r="J135" s="166"/>
      <c r="K135" s="27"/>
      <c r="L135" s="27"/>
      <c r="M135" s="27"/>
      <c r="N135" s="28">
        <v>400</v>
      </c>
      <c r="O135" s="28">
        <f t="shared" si="86"/>
        <v>412</v>
      </c>
      <c r="P135" s="21"/>
      <c r="Q135" s="28">
        <f t="shared" si="64"/>
        <v>453</v>
      </c>
      <c r="R135" s="28">
        <f t="shared" si="65"/>
        <v>494</v>
      </c>
      <c r="S135" s="25">
        <v>40</v>
      </c>
      <c r="T135" s="25">
        <v>40</v>
      </c>
      <c r="U135" s="17"/>
      <c r="V135" s="25">
        <f t="shared" si="66"/>
        <v>15</v>
      </c>
      <c r="W135" s="25">
        <f t="shared" si="89"/>
        <v>6798</v>
      </c>
      <c r="X135" s="25">
        <f t="shared" si="68"/>
        <v>8151</v>
      </c>
      <c r="Y135" s="25"/>
      <c r="Z135" s="30">
        <f t="shared" si="90"/>
        <v>7475</v>
      </c>
      <c r="AA135" s="31">
        <f t="shared" si="91"/>
        <v>7</v>
      </c>
      <c r="AB135" s="31">
        <f t="shared" si="92"/>
        <v>10</v>
      </c>
      <c r="AC135" s="31"/>
      <c r="AD135" s="31">
        <f t="shared" si="93"/>
        <v>11</v>
      </c>
      <c r="AE135" s="32">
        <f t="shared" si="94"/>
        <v>5</v>
      </c>
      <c r="AF135" s="32">
        <f t="shared" si="95"/>
        <v>6</v>
      </c>
    </row>
    <row r="136" spans="1:35" s="76" customFormat="1" ht="21.75" customHeight="1">
      <c r="A136" s="23">
        <v>36</v>
      </c>
      <c r="B136" s="24" t="s">
        <v>181</v>
      </c>
      <c r="C136" s="25"/>
      <c r="D136" s="60" t="s">
        <v>262</v>
      </c>
      <c r="E136" s="33" t="s">
        <v>274</v>
      </c>
      <c r="F136" s="24" t="s">
        <v>275</v>
      </c>
      <c r="G136" s="166">
        <v>0.3</v>
      </c>
      <c r="H136" s="166" t="s">
        <v>193</v>
      </c>
      <c r="I136" s="166"/>
      <c r="J136" s="166"/>
      <c r="K136" s="27"/>
      <c r="L136" s="27"/>
      <c r="M136" s="27"/>
      <c r="N136" s="28">
        <v>350</v>
      </c>
      <c r="O136" s="28">
        <f t="shared" si="86"/>
        <v>361</v>
      </c>
      <c r="P136" s="21"/>
      <c r="Q136" s="28">
        <f t="shared" si="64"/>
        <v>397</v>
      </c>
      <c r="R136" s="28">
        <f t="shared" si="65"/>
        <v>433</v>
      </c>
      <c r="S136" s="25">
        <v>40</v>
      </c>
      <c r="T136" s="25">
        <v>40</v>
      </c>
      <c r="U136" s="17"/>
      <c r="V136" s="25">
        <f t="shared" si="66"/>
        <v>15</v>
      </c>
      <c r="W136" s="25">
        <f t="shared" si="89"/>
        <v>5957</v>
      </c>
      <c r="X136" s="25">
        <f t="shared" si="68"/>
        <v>7145</v>
      </c>
      <c r="Y136" s="25"/>
      <c r="Z136" s="30">
        <f t="shared" si="90"/>
        <v>6551</v>
      </c>
      <c r="AA136" s="31">
        <f t="shared" si="91"/>
        <v>6</v>
      </c>
      <c r="AB136" s="31">
        <f t="shared" si="92"/>
        <v>9</v>
      </c>
      <c r="AC136" s="31"/>
      <c r="AD136" s="31">
        <f t="shared" si="93"/>
        <v>10</v>
      </c>
      <c r="AE136" s="32">
        <f t="shared" si="94"/>
        <v>5</v>
      </c>
      <c r="AF136" s="32">
        <f t="shared" si="95"/>
        <v>5</v>
      </c>
    </row>
    <row r="137" spans="1:35" s="14" customFormat="1" ht="21.75" customHeight="1">
      <c r="A137" s="23"/>
      <c r="B137" s="24" t="s">
        <v>276</v>
      </c>
      <c r="C137" s="25">
        <v>15</v>
      </c>
      <c r="D137" s="33"/>
      <c r="E137" s="33"/>
      <c r="F137" s="24"/>
      <c r="G137" s="166"/>
      <c r="H137" s="166"/>
      <c r="I137" s="166">
        <v>0.3</v>
      </c>
      <c r="J137" s="166" t="s">
        <v>207</v>
      </c>
      <c r="K137" s="27" t="s">
        <v>277</v>
      </c>
      <c r="L137" s="27">
        <v>2</v>
      </c>
      <c r="M137" s="27" t="s">
        <v>2</v>
      </c>
      <c r="N137" s="28"/>
      <c r="O137" s="28"/>
      <c r="P137" s="21"/>
      <c r="Q137" s="28">
        <f>SUM(Q138:Q151)</f>
        <v>6831</v>
      </c>
      <c r="R137" s="28">
        <f t="shared" ref="R137:Z137" si="96">SUM(R138:R151)</f>
        <v>7452</v>
      </c>
      <c r="S137" s="28">
        <f t="shared" si="96"/>
        <v>560</v>
      </c>
      <c r="T137" s="28">
        <f t="shared" si="96"/>
        <v>560</v>
      </c>
      <c r="U137" s="21"/>
      <c r="V137" s="28"/>
      <c r="W137" s="28">
        <f t="shared" si="96"/>
        <v>102468</v>
      </c>
      <c r="X137" s="28">
        <f t="shared" si="96"/>
        <v>122961</v>
      </c>
      <c r="Y137" s="28">
        <v>20</v>
      </c>
      <c r="Z137" s="22">
        <f t="shared" si="96"/>
        <v>112714</v>
      </c>
      <c r="AA137" s="31"/>
      <c r="AB137" s="31"/>
      <c r="AC137" s="31"/>
      <c r="AD137" s="31"/>
      <c r="AE137" s="32"/>
      <c r="AF137" s="32"/>
      <c r="AI137" s="14">
        <v>112714</v>
      </c>
    </row>
    <row r="138" spans="1:35" s="14" customFormat="1" ht="21.75" customHeight="1">
      <c r="A138" s="23">
        <v>37</v>
      </c>
      <c r="B138" s="24" t="s">
        <v>217</v>
      </c>
      <c r="C138" s="25"/>
      <c r="D138" s="33" t="s">
        <v>278</v>
      </c>
      <c r="E138" s="33" t="s">
        <v>279</v>
      </c>
      <c r="F138" s="24" t="s">
        <v>280</v>
      </c>
      <c r="G138" s="77"/>
      <c r="H138" s="77" t="s">
        <v>193</v>
      </c>
      <c r="I138" s="27"/>
      <c r="J138" s="27"/>
      <c r="K138" s="27"/>
      <c r="L138" s="27"/>
      <c r="M138" s="27"/>
      <c r="N138" s="28">
        <v>275</v>
      </c>
      <c r="O138" s="28">
        <f t="shared" ref="O138:O177" si="97">ROUND(1.03*N138,0)</f>
        <v>283</v>
      </c>
      <c r="P138" s="21"/>
      <c r="Q138" s="28">
        <f t="shared" ref="Q138:Q177" si="98">ROUND(O138*1.1,0)</f>
        <v>311</v>
      </c>
      <c r="R138" s="28">
        <f t="shared" ref="R138:R177" si="99">ROUND(O138*1.2,0)</f>
        <v>340</v>
      </c>
      <c r="S138" s="25">
        <v>40</v>
      </c>
      <c r="T138" s="25">
        <v>40</v>
      </c>
      <c r="U138" s="17"/>
      <c r="V138" s="25">
        <f t="shared" ref="V138:V177" si="100">IF((S138-T138)&lt;15,15,S138-T138)</f>
        <v>15</v>
      </c>
      <c r="W138" s="25">
        <f t="shared" ref="W138:W151" si="101">ROUND((O138*V138)*1.1,0)</f>
        <v>4670</v>
      </c>
      <c r="X138" s="25">
        <f t="shared" ref="X138:X177" si="102">ROUND((R138*V138*1.1),0)</f>
        <v>5610</v>
      </c>
      <c r="Y138" s="25"/>
      <c r="Z138" s="30">
        <f t="shared" ref="Z138:Z152" si="103">ROUND((Q138*V138*1.1),0)</f>
        <v>5132</v>
      </c>
      <c r="AA138" s="31">
        <f t="shared" ref="AA138:AA152" si="104">ROUND(X138/(20*60),0)</f>
        <v>5</v>
      </c>
      <c r="AB138" s="31">
        <f t="shared" ref="AB138:AB152" si="105">ROUND(Z138/(12*60),0)</f>
        <v>7</v>
      </c>
      <c r="AC138" s="31"/>
      <c r="AD138" s="31">
        <f t="shared" ref="AD138:AD152" si="106">ROUND(X138/(12*60),0)</f>
        <v>8</v>
      </c>
      <c r="AE138" s="32">
        <f t="shared" ref="AE138:AE152" si="107">ROUND(Z138/(24*60),0)</f>
        <v>4</v>
      </c>
      <c r="AF138" s="32">
        <f t="shared" ref="AF138:AF152" si="108">ROUND(X138/(24*60),0)</f>
        <v>4</v>
      </c>
    </row>
    <row r="139" spans="1:35" s="14" customFormat="1" ht="21.75" customHeight="1">
      <c r="A139" s="23">
        <v>38</v>
      </c>
      <c r="B139" s="24" t="s">
        <v>217</v>
      </c>
      <c r="C139" s="25"/>
      <c r="D139" s="33" t="s">
        <v>217</v>
      </c>
      <c r="E139" s="33" t="s">
        <v>281</v>
      </c>
      <c r="F139" s="24" t="s">
        <v>282</v>
      </c>
      <c r="G139" s="166" t="s">
        <v>283</v>
      </c>
      <c r="H139" s="166" t="s">
        <v>193</v>
      </c>
      <c r="I139" s="166"/>
      <c r="J139" s="166"/>
      <c r="K139" s="27"/>
      <c r="L139" s="27"/>
      <c r="M139" s="27"/>
      <c r="N139" s="28">
        <v>400</v>
      </c>
      <c r="O139" s="28">
        <f t="shared" si="97"/>
        <v>412</v>
      </c>
      <c r="P139" s="21"/>
      <c r="Q139" s="28">
        <f t="shared" si="98"/>
        <v>453</v>
      </c>
      <c r="R139" s="28">
        <f t="shared" si="99"/>
        <v>494</v>
      </c>
      <c r="S139" s="25">
        <v>40</v>
      </c>
      <c r="T139" s="25">
        <v>40</v>
      </c>
      <c r="U139" s="17"/>
      <c r="V139" s="25">
        <v>15</v>
      </c>
      <c r="W139" s="25">
        <f t="shared" si="101"/>
        <v>6798</v>
      </c>
      <c r="X139" s="25">
        <f t="shared" si="102"/>
        <v>8151</v>
      </c>
      <c r="Y139" s="25"/>
      <c r="Z139" s="30">
        <f t="shared" si="103"/>
        <v>7475</v>
      </c>
      <c r="AA139" s="31">
        <f t="shared" si="104"/>
        <v>7</v>
      </c>
      <c r="AB139" s="31">
        <f t="shared" si="105"/>
        <v>10</v>
      </c>
      <c r="AC139" s="31"/>
      <c r="AD139" s="31">
        <f t="shared" si="106"/>
        <v>11</v>
      </c>
      <c r="AE139" s="32">
        <f t="shared" si="107"/>
        <v>5</v>
      </c>
      <c r="AF139" s="32">
        <f t="shared" si="108"/>
        <v>6</v>
      </c>
    </row>
    <row r="140" spans="1:35" s="14" customFormat="1" ht="21.75" customHeight="1">
      <c r="A140" s="23">
        <v>39</v>
      </c>
      <c r="B140" s="24" t="s">
        <v>217</v>
      </c>
      <c r="C140" s="25"/>
      <c r="D140" s="33" t="s">
        <v>217</v>
      </c>
      <c r="E140" s="33" t="s">
        <v>284</v>
      </c>
      <c r="F140" s="24" t="s">
        <v>285</v>
      </c>
      <c r="G140" s="166" t="s">
        <v>283</v>
      </c>
      <c r="H140" s="166" t="s">
        <v>193</v>
      </c>
      <c r="I140" s="166"/>
      <c r="J140" s="166"/>
      <c r="K140" s="27"/>
      <c r="L140" s="27"/>
      <c r="M140" s="27"/>
      <c r="N140" s="28">
        <v>300</v>
      </c>
      <c r="O140" s="28">
        <f t="shared" si="97"/>
        <v>309</v>
      </c>
      <c r="P140" s="21"/>
      <c r="Q140" s="28">
        <f t="shared" si="98"/>
        <v>340</v>
      </c>
      <c r="R140" s="28">
        <f t="shared" si="99"/>
        <v>371</v>
      </c>
      <c r="S140" s="25">
        <v>40</v>
      </c>
      <c r="T140" s="25">
        <v>40</v>
      </c>
      <c r="U140" s="17"/>
      <c r="V140" s="25">
        <v>15</v>
      </c>
      <c r="W140" s="25">
        <f t="shared" si="101"/>
        <v>5099</v>
      </c>
      <c r="X140" s="25">
        <f t="shared" si="102"/>
        <v>6122</v>
      </c>
      <c r="Y140" s="25"/>
      <c r="Z140" s="30">
        <f t="shared" si="103"/>
        <v>5610</v>
      </c>
      <c r="AA140" s="31">
        <f t="shared" si="104"/>
        <v>5</v>
      </c>
      <c r="AB140" s="31">
        <f t="shared" si="105"/>
        <v>8</v>
      </c>
      <c r="AC140" s="31"/>
      <c r="AD140" s="31">
        <f t="shared" si="106"/>
        <v>9</v>
      </c>
      <c r="AE140" s="32">
        <f t="shared" si="107"/>
        <v>4</v>
      </c>
      <c r="AF140" s="32">
        <f t="shared" si="108"/>
        <v>4</v>
      </c>
    </row>
    <row r="141" spans="1:35" s="14" customFormat="1" ht="21.75" customHeight="1">
      <c r="A141" s="23">
        <v>40</v>
      </c>
      <c r="B141" s="24" t="s">
        <v>217</v>
      </c>
      <c r="C141" s="25"/>
      <c r="D141" s="33" t="s">
        <v>217</v>
      </c>
      <c r="E141" s="33" t="s">
        <v>286</v>
      </c>
      <c r="F141" s="24" t="s">
        <v>287</v>
      </c>
      <c r="G141" s="166">
        <v>0.3</v>
      </c>
      <c r="H141" s="166" t="s">
        <v>193</v>
      </c>
      <c r="I141" s="166"/>
      <c r="J141" s="166"/>
      <c r="K141" s="27"/>
      <c r="L141" s="27"/>
      <c r="M141" s="27"/>
      <c r="N141" s="28">
        <v>400</v>
      </c>
      <c r="O141" s="28">
        <f t="shared" si="97"/>
        <v>412</v>
      </c>
      <c r="P141" s="21"/>
      <c r="Q141" s="28">
        <f t="shared" si="98"/>
        <v>453</v>
      </c>
      <c r="R141" s="28">
        <f t="shared" si="99"/>
        <v>494</v>
      </c>
      <c r="S141" s="25">
        <v>40</v>
      </c>
      <c r="T141" s="25">
        <v>40</v>
      </c>
      <c r="U141" s="17"/>
      <c r="V141" s="25">
        <f t="shared" si="100"/>
        <v>15</v>
      </c>
      <c r="W141" s="25">
        <f t="shared" si="101"/>
        <v>6798</v>
      </c>
      <c r="X141" s="25">
        <f t="shared" si="102"/>
        <v>8151</v>
      </c>
      <c r="Y141" s="25"/>
      <c r="Z141" s="30">
        <f t="shared" si="103"/>
        <v>7475</v>
      </c>
      <c r="AA141" s="31">
        <f t="shared" si="104"/>
        <v>7</v>
      </c>
      <c r="AB141" s="31">
        <f t="shared" si="105"/>
        <v>10</v>
      </c>
      <c r="AC141" s="31"/>
      <c r="AD141" s="31">
        <f t="shared" si="106"/>
        <v>11</v>
      </c>
      <c r="AE141" s="32">
        <f t="shared" si="107"/>
        <v>5</v>
      </c>
      <c r="AF141" s="32">
        <f t="shared" si="108"/>
        <v>6</v>
      </c>
    </row>
    <row r="142" spans="1:35" s="14" customFormat="1" ht="21.75" customHeight="1">
      <c r="A142" s="23">
        <v>41</v>
      </c>
      <c r="B142" s="24" t="s">
        <v>217</v>
      </c>
      <c r="C142" s="25"/>
      <c r="D142" s="33" t="s">
        <v>217</v>
      </c>
      <c r="E142" s="33" t="s">
        <v>31</v>
      </c>
      <c r="F142" s="24" t="s">
        <v>288</v>
      </c>
      <c r="G142" s="166">
        <v>0.1</v>
      </c>
      <c r="H142" s="166" t="s">
        <v>193</v>
      </c>
      <c r="I142" s="166"/>
      <c r="J142" s="166"/>
      <c r="K142" s="27"/>
      <c r="L142" s="27"/>
      <c r="M142" s="27"/>
      <c r="N142" s="28">
        <v>350</v>
      </c>
      <c r="O142" s="28">
        <f t="shared" si="97"/>
        <v>361</v>
      </c>
      <c r="P142" s="21"/>
      <c r="Q142" s="28">
        <f t="shared" si="98"/>
        <v>397</v>
      </c>
      <c r="R142" s="28">
        <f t="shared" si="99"/>
        <v>433</v>
      </c>
      <c r="S142" s="25">
        <v>40</v>
      </c>
      <c r="T142" s="25">
        <v>40</v>
      </c>
      <c r="U142" s="17"/>
      <c r="V142" s="25">
        <v>15</v>
      </c>
      <c r="W142" s="25">
        <f t="shared" si="101"/>
        <v>5957</v>
      </c>
      <c r="X142" s="25">
        <f t="shared" si="102"/>
        <v>7145</v>
      </c>
      <c r="Y142" s="25"/>
      <c r="Z142" s="30">
        <f t="shared" si="103"/>
        <v>6551</v>
      </c>
      <c r="AA142" s="31">
        <f t="shared" si="104"/>
        <v>6</v>
      </c>
      <c r="AB142" s="31">
        <f t="shared" si="105"/>
        <v>9</v>
      </c>
      <c r="AC142" s="31"/>
      <c r="AD142" s="31">
        <f t="shared" si="106"/>
        <v>10</v>
      </c>
      <c r="AE142" s="32">
        <f t="shared" si="107"/>
        <v>5</v>
      </c>
      <c r="AF142" s="32">
        <f t="shared" si="108"/>
        <v>5</v>
      </c>
    </row>
    <row r="143" spans="1:35" s="14" customFormat="1" ht="21.75" customHeight="1">
      <c r="A143" s="23">
        <v>42</v>
      </c>
      <c r="B143" s="24" t="s">
        <v>217</v>
      </c>
      <c r="C143" s="25"/>
      <c r="D143" s="33" t="s">
        <v>278</v>
      </c>
      <c r="E143" s="33" t="s">
        <v>289</v>
      </c>
      <c r="F143" s="24" t="s">
        <v>290</v>
      </c>
      <c r="G143" s="166">
        <v>0.3</v>
      </c>
      <c r="H143" s="166" t="s">
        <v>188</v>
      </c>
      <c r="I143" s="166"/>
      <c r="J143" s="166"/>
      <c r="K143" s="27"/>
      <c r="L143" s="27"/>
      <c r="M143" s="27"/>
      <c r="N143" s="28">
        <v>250</v>
      </c>
      <c r="O143" s="28">
        <f t="shared" si="97"/>
        <v>258</v>
      </c>
      <c r="P143" s="21"/>
      <c r="Q143" s="28">
        <f t="shared" si="98"/>
        <v>284</v>
      </c>
      <c r="R143" s="28">
        <f t="shared" si="99"/>
        <v>310</v>
      </c>
      <c r="S143" s="25">
        <v>40</v>
      </c>
      <c r="T143" s="25">
        <v>40</v>
      </c>
      <c r="U143" s="17"/>
      <c r="V143" s="25">
        <f t="shared" si="100"/>
        <v>15</v>
      </c>
      <c r="W143" s="25">
        <f t="shared" si="101"/>
        <v>4257</v>
      </c>
      <c r="X143" s="25">
        <f t="shared" si="102"/>
        <v>5115</v>
      </c>
      <c r="Y143" s="25"/>
      <c r="Z143" s="30">
        <f t="shared" si="103"/>
        <v>4686</v>
      </c>
      <c r="AA143" s="31">
        <f t="shared" si="104"/>
        <v>4</v>
      </c>
      <c r="AB143" s="31">
        <f t="shared" si="105"/>
        <v>7</v>
      </c>
      <c r="AC143" s="31"/>
      <c r="AD143" s="31">
        <f t="shared" si="106"/>
        <v>7</v>
      </c>
      <c r="AE143" s="32">
        <f t="shared" si="107"/>
        <v>3</v>
      </c>
      <c r="AF143" s="32">
        <f t="shared" si="108"/>
        <v>4</v>
      </c>
    </row>
    <row r="144" spans="1:35" s="14" customFormat="1" ht="21.75" customHeight="1">
      <c r="A144" s="23">
        <v>43</v>
      </c>
      <c r="B144" s="24" t="s">
        <v>217</v>
      </c>
      <c r="C144" s="25"/>
      <c r="D144" s="33" t="s">
        <v>278</v>
      </c>
      <c r="E144" s="33" t="s">
        <v>278</v>
      </c>
      <c r="F144" s="24" t="s">
        <v>291</v>
      </c>
      <c r="G144" s="166">
        <v>0.3</v>
      </c>
      <c r="H144" s="166" t="s">
        <v>193</v>
      </c>
      <c r="I144" s="166"/>
      <c r="J144" s="166"/>
      <c r="K144" s="27"/>
      <c r="L144" s="27"/>
      <c r="M144" s="27"/>
      <c r="N144" s="28">
        <v>583</v>
      </c>
      <c r="O144" s="28">
        <f t="shared" si="97"/>
        <v>600</v>
      </c>
      <c r="P144" s="21"/>
      <c r="Q144" s="28">
        <f t="shared" si="98"/>
        <v>660</v>
      </c>
      <c r="R144" s="28">
        <f t="shared" si="99"/>
        <v>720</v>
      </c>
      <c r="S144" s="25">
        <v>40</v>
      </c>
      <c r="T144" s="25">
        <v>40</v>
      </c>
      <c r="U144" s="17"/>
      <c r="V144" s="25">
        <f t="shared" si="100"/>
        <v>15</v>
      </c>
      <c r="W144" s="25">
        <f t="shared" si="101"/>
        <v>9900</v>
      </c>
      <c r="X144" s="25">
        <f t="shared" si="102"/>
        <v>11880</v>
      </c>
      <c r="Y144" s="25"/>
      <c r="Z144" s="30">
        <f t="shared" si="103"/>
        <v>10890</v>
      </c>
      <c r="AA144" s="31">
        <f t="shared" si="104"/>
        <v>10</v>
      </c>
      <c r="AB144" s="31">
        <f t="shared" si="105"/>
        <v>15</v>
      </c>
      <c r="AC144" s="31"/>
      <c r="AD144" s="31">
        <f t="shared" si="106"/>
        <v>17</v>
      </c>
      <c r="AE144" s="32">
        <f t="shared" si="107"/>
        <v>8</v>
      </c>
      <c r="AF144" s="32">
        <f t="shared" si="108"/>
        <v>8</v>
      </c>
    </row>
    <row r="145" spans="1:35" s="14" customFormat="1" ht="21.75" customHeight="1">
      <c r="A145" s="23">
        <v>44</v>
      </c>
      <c r="B145" s="24" t="s">
        <v>217</v>
      </c>
      <c r="C145" s="25"/>
      <c r="D145" s="33" t="s">
        <v>278</v>
      </c>
      <c r="E145" s="33" t="s">
        <v>292</v>
      </c>
      <c r="F145" s="24" t="s">
        <v>293</v>
      </c>
      <c r="G145" s="166">
        <v>0.3</v>
      </c>
      <c r="H145" s="166" t="s">
        <v>193</v>
      </c>
      <c r="I145" s="166"/>
      <c r="J145" s="166"/>
      <c r="K145" s="27"/>
      <c r="L145" s="27"/>
      <c r="M145" s="27"/>
      <c r="N145" s="28">
        <v>350</v>
      </c>
      <c r="O145" s="28">
        <f t="shared" si="97"/>
        <v>361</v>
      </c>
      <c r="P145" s="21"/>
      <c r="Q145" s="28">
        <f t="shared" si="98"/>
        <v>397</v>
      </c>
      <c r="R145" s="28">
        <f t="shared" si="99"/>
        <v>433</v>
      </c>
      <c r="S145" s="25">
        <v>40</v>
      </c>
      <c r="T145" s="25">
        <v>40</v>
      </c>
      <c r="U145" s="17"/>
      <c r="V145" s="25">
        <f t="shared" si="100"/>
        <v>15</v>
      </c>
      <c r="W145" s="25">
        <f t="shared" si="101"/>
        <v>5957</v>
      </c>
      <c r="X145" s="25">
        <f t="shared" si="102"/>
        <v>7145</v>
      </c>
      <c r="Y145" s="25"/>
      <c r="Z145" s="30">
        <f t="shared" si="103"/>
        <v>6551</v>
      </c>
      <c r="AA145" s="31">
        <f t="shared" si="104"/>
        <v>6</v>
      </c>
      <c r="AB145" s="31">
        <f t="shared" si="105"/>
        <v>9</v>
      </c>
      <c r="AC145" s="31"/>
      <c r="AD145" s="31">
        <f t="shared" si="106"/>
        <v>10</v>
      </c>
      <c r="AE145" s="32">
        <f t="shared" si="107"/>
        <v>5</v>
      </c>
      <c r="AF145" s="32">
        <f t="shared" si="108"/>
        <v>5</v>
      </c>
    </row>
    <row r="146" spans="1:35" s="14" customFormat="1" ht="24" customHeight="1">
      <c r="A146" s="23">
        <v>45</v>
      </c>
      <c r="B146" s="24" t="s">
        <v>217</v>
      </c>
      <c r="C146" s="25"/>
      <c r="D146" s="33" t="s">
        <v>278</v>
      </c>
      <c r="E146" s="33" t="s">
        <v>294</v>
      </c>
      <c r="F146" s="24" t="s">
        <v>295</v>
      </c>
      <c r="G146" s="166">
        <v>0.3</v>
      </c>
      <c r="H146" s="166" t="s">
        <v>193</v>
      </c>
      <c r="I146" s="166"/>
      <c r="J146" s="166"/>
      <c r="K146" s="27"/>
      <c r="L146" s="27"/>
      <c r="M146" s="27"/>
      <c r="N146" s="28">
        <v>250</v>
      </c>
      <c r="O146" s="28">
        <f t="shared" si="97"/>
        <v>258</v>
      </c>
      <c r="P146" s="21"/>
      <c r="Q146" s="28">
        <f t="shared" si="98"/>
        <v>284</v>
      </c>
      <c r="R146" s="28">
        <f t="shared" si="99"/>
        <v>310</v>
      </c>
      <c r="S146" s="25">
        <v>40</v>
      </c>
      <c r="T146" s="25">
        <v>40</v>
      </c>
      <c r="U146" s="17"/>
      <c r="V146" s="25">
        <f t="shared" si="100"/>
        <v>15</v>
      </c>
      <c r="W146" s="25">
        <f t="shared" si="101"/>
        <v>4257</v>
      </c>
      <c r="X146" s="25">
        <f t="shared" si="102"/>
        <v>5115</v>
      </c>
      <c r="Y146" s="25"/>
      <c r="Z146" s="30">
        <f t="shared" si="103"/>
        <v>4686</v>
      </c>
      <c r="AA146" s="31">
        <f t="shared" si="104"/>
        <v>4</v>
      </c>
      <c r="AB146" s="31">
        <f t="shared" si="105"/>
        <v>7</v>
      </c>
      <c r="AC146" s="31"/>
      <c r="AD146" s="31">
        <f t="shared" si="106"/>
        <v>7</v>
      </c>
      <c r="AE146" s="32">
        <f t="shared" si="107"/>
        <v>3</v>
      </c>
      <c r="AF146" s="32">
        <f t="shared" si="108"/>
        <v>4</v>
      </c>
    </row>
    <row r="147" spans="1:35" s="14" customFormat="1" ht="21.75" customHeight="1">
      <c r="A147" s="23">
        <v>46</v>
      </c>
      <c r="B147" s="24" t="s">
        <v>217</v>
      </c>
      <c r="C147" s="25"/>
      <c r="D147" s="33" t="s">
        <v>278</v>
      </c>
      <c r="E147" s="33" t="s">
        <v>296</v>
      </c>
      <c r="F147" s="24" t="s">
        <v>297</v>
      </c>
      <c r="G147" s="166">
        <v>0.3</v>
      </c>
      <c r="H147" s="166" t="s">
        <v>188</v>
      </c>
      <c r="I147" s="166"/>
      <c r="J147" s="166"/>
      <c r="K147" s="27"/>
      <c r="L147" s="27"/>
      <c r="M147" s="27"/>
      <c r="N147" s="28">
        <v>250</v>
      </c>
      <c r="O147" s="28">
        <f t="shared" si="97"/>
        <v>258</v>
      </c>
      <c r="P147" s="21"/>
      <c r="Q147" s="28">
        <f t="shared" si="98"/>
        <v>284</v>
      </c>
      <c r="R147" s="28">
        <f t="shared" si="99"/>
        <v>310</v>
      </c>
      <c r="S147" s="25">
        <v>40</v>
      </c>
      <c r="T147" s="25">
        <v>40</v>
      </c>
      <c r="U147" s="17"/>
      <c r="V147" s="25">
        <f t="shared" si="100"/>
        <v>15</v>
      </c>
      <c r="W147" s="25">
        <f t="shared" si="101"/>
        <v>4257</v>
      </c>
      <c r="X147" s="25">
        <f t="shared" si="102"/>
        <v>5115</v>
      </c>
      <c r="Y147" s="25"/>
      <c r="Z147" s="30">
        <f t="shared" si="103"/>
        <v>4686</v>
      </c>
      <c r="AA147" s="31">
        <f t="shared" si="104"/>
        <v>4</v>
      </c>
      <c r="AB147" s="31">
        <f t="shared" si="105"/>
        <v>7</v>
      </c>
      <c r="AC147" s="31"/>
      <c r="AD147" s="31">
        <f t="shared" si="106"/>
        <v>7</v>
      </c>
      <c r="AE147" s="32">
        <f t="shared" si="107"/>
        <v>3</v>
      </c>
      <c r="AF147" s="32">
        <f t="shared" si="108"/>
        <v>4</v>
      </c>
    </row>
    <row r="148" spans="1:35" s="14" customFormat="1" ht="21.75" customHeight="1">
      <c r="A148" s="23">
        <v>47</v>
      </c>
      <c r="B148" s="24" t="s">
        <v>217</v>
      </c>
      <c r="C148" s="25"/>
      <c r="D148" s="33" t="s">
        <v>278</v>
      </c>
      <c r="E148" s="33" t="s">
        <v>298</v>
      </c>
      <c r="F148" s="24" t="s">
        <v>299</v>
      </c>
      <c r="G148" s="166">
        <v>0.3</v>
      </c>
      <c r="H148" s="166" t="s">
        <v>193</v>
      </c>
      <c r="I148" s="166"/>
      <c r="J148" s="166"/>
      <c r="K148" s="27"/>
      <c r="L148" s="27"/>
      <c r="M148" s="27"/>
      <c r="N148" s="28">
        <v>300</v>
      </c>
      <c r="O148" s="28">
        <f t="shared" si="97"/>
        <v>309</v>
      </c>
      <c r="P148" s="21"/>
      <c r="Q148" s="28">
        <f t="shared" si="98"/>
        <v>340</v>
      </c>
      <c r="R148" s="28">
        <f t="shared" si="99"/>
        <v>371</v>
      </c>
      <c r="S148" s="25">
        <v>40</v>
      </c>
      <c r="T148" s="25">
        <v>40</v>
      </c>
      <c r="U148" s="17"/>
      <c r="V148" s="25">
        <f t="shared" si="100"/>
        <v>15</v>
      </c>
      <c r="W148" s="25">
        <f t="shared" si="101"/>
        <v>5099</v>
      </c>
      <c r="X148" s="25">
        <f t="shared" si="102"/>
        <v>6122</v>
      </c>
      <c r="Y148" s="25"/>
      <c r="Z148" s="30">
        <f t="shared" si="103"/>
        <v>5610</v>
      </c>
      <c r="AA148" s="31">
        <f t="shared" si="104"/>
        <v>5</v>
      </c>
      <c r="AB148" s="31">
        <f t="shared" si="105"/>
        <v>8</v>
      </c>
      <c r="AC148" s="31"/>
      <c r="AD148" s="31">
        <f t="shared" si="106"/>
        <v>9</v>
      </c>
      <c r="AE148" s="32">
        <f t="shared" si="107"/>
        <v>4</v>
      </c>
      <c r="AF148" s="32">
        <f t="shared" si="108"/>
        <v>4</v>
      </c>
    </row>
    <row r="149" spans="1:35" s="14" customFormat="1" ht="21.75" customHeight="1">
      <c r="A149" s="23">
        <v>48</v>
      </c>
      <c r="B149" s="24" t="s">
        <v>217</v>
      </c>
      <c r="C149" s="25"/>
      <c r="D149" s="33" t="s">
        <v>300</v>
      </c>
      <c r="E149" s="33" t="s">
        <v>300</v>
      </c>
      <c r="F149" s="24" t="s">
        <v>301</v>
      </c>
      <c r="G149" s="166">
        <v>0.1</v>
      </c>
      <c r="H149" s="166" t="s">
        <v>193</v>
      </c>
      <c r="I149" s="166"/>
      <c r="J149" s="166"/>
      <c r="K149" s="27"/>
      <c r="L149" s="27"/>
      <c r="M149" s="27"/>
      <c r="N149" s="28">
        <v>1122</v>
      </c>
      <c r="O149" s="28">
        <f t="shared" si="97"/>
        <v>1156</v>
      </c>
      <c r="P149" s="21"/>
      <c r="Q149" s="28">
        <f t="shared" si="98"/>
        <v>1272</v>
      </c>
      <c r="R149" s="28">
        <f t="shared" si="99"/>
        <v>1387</v>
      </c>
      <c r="S149" s="25">
        <v>40</v>
      </c>
      <c r="T149" s="25">
        <v>40</v>
      </c>
      <c r="U149" s="17"/>
      <c r="V149" s="25">
        <f t="shared" si="100"/>
        <v>15</v>
      </c>
      <c r="W149" s="25">
        <f t="shared" si="101"/>
        <v>19074</v>
      </c>
      <c r="X149" s="25">
        <f t="shared" si="102"/>
        <v>22886</v>
      </c>
      <c r="Y149" s="25"/>
      <c r="Z149" s="30">
        <f t="shared" si="103"/>
        <v>20988</v>
      </c>
      <c r="AA149" s="31">
        <f t="shared" si="104"/>
        <v>19</v>
      </c>
      <c r="AB149" s="31">
        <f t="shared" si="105"/>
        <v>29</v>
      </c>
      <c r="AC149" s="31"/>
      <c r="AD149" s="31">
        <f t="shared" si="106"/>
        <v>32</v>
      </c>
      <c r="AE149" s="32">
        <f t="shared" si="107"/>
        <v>15</v>
      </c>
      <c r="AF149" s="32">
        <f t="shared" si="108"/>
        <v>16</v>
      </c>
    </row>
    <row r="150" spans="1:35" s="14" customFormat="1" ht="21.75" customHeight="1">
      <c r="A150" s="23">
        <v>49</v>
      </c>
      <c r="B150" s="24" t="s">
        <v>217</v>
      </c>
      <c r="C150" s="25"/>
      <c r="D150" s="33" t="s">
        <v>300</v>
      </c>
      <c r="E150" s="33" t="s">
        <v>302</v>
      </c>
      <c r="F150" s="24" t="s">
        <v>303</v>
      </c>
      <c r="G150" s="166">
        <v>0.3</v>
      </c>
      <c r="H150" s="166" t="s">
        <v>193</v>
      </c>
      <c r="I150" s="166"/>
      <c r="J150" s="166"/>
      <c r="K150" s="27"/>
      <c r="L150" s="27"/>
      <c r="M150" s="27"/>
      <c r="N150" s="28">
        <v>390</v>
      </c>
      <c r="O150" s="28">
        <f t="shared" si="97"/>
        <v>402</v>
      </c>
      <c r="P150" s="21"/>
      <c r="Q150" s="28">
        <f t="shared" si="98"/>
        <v>442</v>
      </c>
      <c r="R150" s="28">
        <f t="shared" si="99"/>
        <v>482</v>
      </c>
      <c r="S150" s="25">
        <v>40</v>
      </c>
      <c r="T150" s="25">
        <v>40</v>
      </c>
      <c r="U150" s="17"/>
      <c r="V150" s="25">
        <f t="shared" si="100"/>
        <v>15</v>
      </c>
      <c r="W150" s="25">
        <f t="shared" si="101"/>
        <v>6633</v>
      </c>
      <c r="X150" s="25">
        <f t="shared" si="102"/>
        <v>7953</v>
      </c>
      <c r="Y150" s="25"/>
      <c r="Z150" s="30">
        <f t="shared" si="103"/>
        <v>7293</v>
      </c>
      <c r="AA150" s="31">
        <f t="shared" si="104"/>
        <v>7</v>
      </c>
      <c r="AB150" s="31">
        <f t="shared" si="105"/>
        <v>10</v>
      </c>
      <c r="AC150" s="31"/>
      <c r="AD150" s="31">
        <f t="shared" si="106"/>
        <v>11</v>
      </c>
      <c r="AE150" s="32">
        <f t="shared" si="107"/>
        <v>5</v>
      </c>
      <c r="AF150" s="32">
        <f t="shared" si="108"/>
        <v>6</v>
      </c>
    </row>
    <row r="151" spans="1:35" s="14" customFormat="1" ht="20.25" customHeight="1">
      <c r="A151" s="23">
        <v>50</v>
      </c>
      <c r="B151" s="24" t="s">
        <v>217</v>
      </c>
      <c r="C151" s="25"/>
      <c r="D151" s="33" t="s">
        <v>300</v>
      </c>
      <c r="E151" s="33" t="s">
        <v>304</v>
      </c>
      <c r="F151" s="24" t="s">
        <v>305</v>
      </c>
      <c r="G151" s="166">
        <v>0.6</v>
      </c>
      <c r="H151" s="166" t="s">
        <v>193</v>
      </c>
      <c r="I151" s="166"/>
      <c r="J151" s="166"/>
      <c r="K151" s="27"/>
      <c r="L151" s="27"/>
      <c r="M151" s="27"/>
      <c r="N151" s="28">
        <v>807</v>
      </c>
      <c r="O151" s="28">
        <f t="shared" si="97"/>
        <v>831</v>
      </c>
      <c r="P151" s="21"/>
      <c r="Q151" s="28">
        <f t="shared" si="98"/>
        <v>914</v>
      </c>
      <c r="R151" s="28">
        <f t="shared" si="99"/>
        <v>997</v>
      </c>
      <c r="S151" s="25">
        <v>40</v>
      </c>
      <c r="T151" s="25">
        <v>40</v>
      </c>
      <c r="U151" s="17"/>
      <c r="V151" s="25">
        <f t="shared" si="100"/>
        <v>15</v>
      </c>
      <c r="W151" s="25">
        <f t="shared" si="101"/>
        <v>13712</v>
      </c>
      <c r="X151" s="25">
        <f t="shared" si="102"/>
        <v>16451</v>
      </c>
      <c r="Y151" s="25"/>
      <c r="Z151" s="30">
        <f t="shared" si="103"/>
        <v>15081</v>
      </c>
      <c r="AA151" s="31">
        <f t="shared" si="104"/>
        <v>14</v>
      </c>
      <c r="AB151" s="31">
        <f t="shared" si="105"/>
        <v>21</v>
      </c>
      <c r="AC151" s="31"/>
      <c r="AD151" s="31">
        <f t="shared" si="106"/>
        <v>23</v>
      </c>
      <c r="AE151" s="32">
        <f t="shared" si="107"/>
        <v>10</v>
      </c>
      <c r="AF151" s="32">
        <f t="shared" si="108"/>
        <v>11</v>
      </c>
    </row>
    <row r="152" spans="1:35" s="76" customFormat="1" ht="21.75" customHeight="1">
      <c r="A152" s="23">
        <v>51</v>
      </c>
      <c r="B152" s="24" t="s">
        <v>217</v>
      </c>
      <c r="C152" s="78"/>
      <c r="D152" s="79" t="s">
        <v>278</v>
      </c>
      <c r="E152" s="80" t="s">
        <v>306</v>
      </c>
      <c r="F152" s="81" t="s">
        <v>307</v>
      </c>
      <c r="G152" s="82"/>
      <c r="H152" s="82" t="s">
        <v>188</v>
      </c>
      <c r="I152" s="82"/>
      <c r="J152" s="82"/>
      <c r="K152" s="83"/>
      <c r="L152" s="83"/>
      <c r="M152" s="83"/>
      <c r="N152" s="84">
        <v>300</v>
      </c>
      <c r="O152" s="84">
        <f>ROUND(1.03*N152,0)</f>
        <v>309</v>
      </c>
      <c r="P152" s="183"/>
      <c r="Q152" s="84">
        <f>ROUND(O152*1.1,0)</f>
        <v>340</v>
      </c>
      <c r="R152" s="84">
        <f>ROUND(O152*1.2,0)</f>
        <v>371</v>
      </c>
      <c r="S152" s="78">
        <v>40</v>
      </c>
      <c r="T152" s="78">
        <v>40</v>
      </c>
      <c r="U152" s="184"/>
      <c r="V152" s="78">
        <f>IF((S152-T152)&lt;15,15,S152-T152)</f>
        <v>15</v>
      </c>
      <c r="W152" s="78">
        <f>ROUND((O152*V152)*1.1,0)</f>
        <v>5099</v>
      </c>
      <c r="X152" s="78">
        <f>ROUND((R152*V152*1.1),0)</f>
        <v>6122</v>
      </c>
      <c r="Y152" s="78"/>
      <c r="Z152" s="85">
        <f t="shared" si="103"/>
        <v>5610</v>
      </c>
      <c r="AA152" s="32">
        <f t="shared" si="104"/>
        <v>5</v>
      </c>
      <c r="AB152" s="32">
        <f t="shared" si="105"/>
        <v>8</v>
      </c>
      <c r="AC152" s="32"/>
      <c r="AD152" s="32">
        <f t="shared" si="106"/>
        <v>9</v>
      </c>
      <c r="AE152" s="32">
        <f t="shared" si="107"/>
        <v>4</v>
      </c>
      <c r="AF152" s="32">
        <f t="shared" si="108"/>
        <v>4</v>
      </c>
    </row>
    <row r="153" spans="1:35" s="14" customFormat="1" ht="21.75" customHeight="1">
      <c r="A153" s="23"/>
      <c r="B153" s="24" t="s">
        <v>308</v>
      </c>
      <c r="C153" s="25">
        <v>8</v>
      </c>
      <c r="D153" s="33"/>
      <c r="E153" s="33"/>
      <c r="F153" s="24"/>
      <c r="G153" s="166"/>
      <c r="H153" s="166"/>
      <c r="I153" s="166">
        <v>0.3</v>
      </c>
      <c r="J153" s="166" t="s">
        <v>207</v>
      </c>
      <c r="K153" s="27" t="s">
        <v>309</v>
      </c>
      <c r="L153" s="27">
        <v>1</v>
      </c>
      <c r="M153" s="27" t="s">
        <v>2</v>
      </c>
      <c r="N153" s="28"/>
      <c r="O153" s="28"/>
      <c r="P153" s="21"/>
      <c r="Q153" s="28">
        <f>SUM(Q154:Q161)</f>
        <v>4367</v>
      </c>
      <c r="R153" s="28">
        <f t="shared" ref="R153:Z153" si="109">SUM(R154:R161)</f>
        <v>4763</v>
      </c>
      <c r="S153" s="28">
        <f t="shared" si="109"/>
        <v>320</v>
      </c>
      <c r="T153" s="28">
        <f t="shared" si="109"/>
        <v>320</v>
      </c>
      <c r="U153" s="21"/>
      <c r="V153" s="28"/>
      <c r="W153" s="28">
        <f t="shared" si="109"/>
        <v>65507</v>
      </c>
      <c r="X153" s="28">
        <f t="shared" si="109"/>
        <v>78591</v>
      </c>
      <c r="Y153" s="28">
        <v>20</v>
      </c>
      <c r="Z153" s="22">
        <f t="shared" si="109"/>
        <v>72057</v>
      </c>
      <c r="AA153" s="31"/>
      <c r="AB153" s="31"/>
      <c r="AC153" s="31"/>
      <c r="AD153" s="31"/>
      <c r="AE153" s="32"/>
      <c r="AF153" s="32"/>
    </row>
    <row r="154" spans="1:35" s="14" customFormat="1" ht="21.75" customHeight="1">
      <c r="A154" s="23">
        <v>52</v>
      </c>
      <c r="B154" s="24" t="s">
        <v>217</v>
      </c>
      <c r="C154" s="25"/>
      <c r="D154" s="33" t="s">
        <v>217</v>
      </c>
      <c r="E154" s="33" t="s">
        <v>310</v>
      </c>
      <c r="F154" s="24" t="s">
        <v>311</v>
      </c>
      <c r="G154" s="166">
        <v>0.3</v>
      </c>
      <c r="H154" s="166" t="s">
        <v>188</v>
      </c>
      <c r="I154" s="27"/>
      <c r="J154" s="27"/>
      <c r="K154" s="27"/>
      <c r="L154" s="27"/>
      <c r="M154" s="27"/>
      <c r="N154" s="28">
        <v>410</v>
      </c>
      <c r="O154" s="28">
        <f t="shared" si="97"/>
        <v>422</v>
      </c>
      <c r="P154" s="21"/>
      <c r="Q154" s="28">
        <f t="shared" si="98"/>
        <v>464</v>
      </c>
      <c r="R154" s="28">
        <f t="shared" si="99"/>
        <v>506</v>
      </c>
      <c r="S154" s="25">
        <v>40</v>
      </c>
      <c r="T154" s="25">
        <v>40</v>
      </c>
      <c r="U154" s="17"/>
      <c r="V154" s="25">
        <f t="shared" si="100"/>
        <v>15</v>
      </c>
      <c r="W154" s="25">
        <f t="shared" ref="W154:W161" si="110">ROUND((O154*V154)*1.1,0)</f>
        <v>6963</v>
      </c>
      <c r="X154" s="25">
        <f t="shared" si="102"/>
        <v>8349</v>
      </c>
      <c r="Y154" s="25"/>
      <c r="Z154" s="30">
        <f t="shared" ref="Z154:Z161" si="111">ROUND((Q154*V154*1.1),0)</f>
        <v>7656</v>
      </c>
      <c r="AA154" s="31">
        <f t="shared" ref="AA154:AA161" si="112">ROUND(X154/(20*60),0)</f>
        <v>7</v>
      </c>
      <c r="AB154" s="31">
        <f t="shared" ref="AB154:AB161" si="113">ROUND(Z154/(12*60),0)</f>
        <v>11</v>
      </c>
      <c r="AC154" s="31"/>
      <c r="AD154" s="31">
        <f t="shared" ref="AD154:AD161" si="114">ROUND(X154/(12*60),0)</f>
        <v>12</v>
      </c>
      <c r="AE154" s="32">
        <f t="shared" ref="AE154:AE161" si="115">ROUND(Z154/(24*60),0)</f>
        <v>5</v>
      </c>
      <c r="AF154" s="32">
        <f t="shared" ref="AF154:AF161" si="116">ROUND(X154/(24*60),0)</f>
        <v>6</v>
      </c>
      <c r="AI154" s="14">
        <v>72057</v>
      </c>
    </row>
    <row r="155" spans="1:35" s="14" customFormat="1" ht="21.75" customHeight="1">
      <c r="A155" s="23">
        <v>53</v>
      </c>
      <c r="B155" s="24" t="s">
        <v>217</v>
      </c>
      <c r="C155" s="25"/>
      <c r="D155" s="33" t="s">
        <v>217</v>
      </c>
      <c r="E155" s="33" t="s">
        <v>217</v>
      </c>
      <c r="F155" s="24" t="s">
        <v>312</v>
      </c>
      <c r="G155" s="166">
        <v>0.3</v>
      </c>
      <c r="H155" s="166" t="s">
        <v>188</v>
      </c>
      <c r="I155" s="166"/>
      <c r="J155" s="166"/>
      <c r="K155" s="27"/>
      <c r="L155" s="27"/>
      <c r="M155" s="27"/>
      <c r="N155" s="28">
        <v>665</v>
      </c>
      <c r="O155" s="28">
        <f t="shared" si="97"/>
        <v>685</v>
      </c>
      <c r="P155" s="21"/>
      <c r="Q155" s="28">
        <f t="shared" si="98"/>
        <v>754</v>
      </c>
      <c r="R155" s="28">
        <f t="shared" si="99"/>
        <v>822</v>
      </c>
      <c r="S155" s="25">
        <v>40</v>
      </c>
      <c r="T155" s="25">
        <v>40</v>
      </c>
      <c r="U155" s="17"/>
      <c r="V155" s="25">
        <f t="shared" si="100"/>
        <v>15</v>
      </c>
      <c r="W155" s="25">
        <f t="shared" si="110"/>
        <v>11303</v>
      </c>
      <c r="X155" s="25">
        <f t="shared" si="102"/>
        <v>13563</v>
      </c>
      <c r="Y155" s="25"/>
      <c r="Z155" s="30">
        <f t="shared" si="111"/>
        <v>12441</v>
      </c>
      <c r="AA155" s="31">
        <f t="shared" si="112"/>
        <v>11</v>
      </c>
      <c r="AB155" s="31">
        <f t="shared" si="113"/>
        <v>17</v>
      </c>
      <c r="AC155" s="31"/>
      <c r="AD155" s="31">
        <f t="shared" si="114"/>
        <v>19</v>
      </c>
      <c r="AE155" s="32">
        <f t="shared" si="115"/>
        <v>9</v>
      </c>
      <c r="AF155" s="32">
        <f t="shared" si="116"/>
        <v>9</v>
      </c>
    </row>
    <row r="156" spans="1:35" s="14" customFormat="1" ht="21.75" customHeight="1">
      <c r="A156" s="23">
        <v>54</v>
      </c>
      <c r="B156" s="24" t="s">
        <v>217</v>
      </c>
      <c r="C156" s="25"/>
      <c r="D156" s="33" t="s">
        <v>217</v>
      </c>
      <c r="E156" s="60" t="s">
        <v>313</v>
      </c>
      <c r="F156" s="24" t="s">
        <v>314</v>
      </c>
      <c r="G156" s="63">
        <v>0.3</v>
      </c>
      <c r="H156" s="63" t="s">
        <v>188</v>
      </c>
      <c r="I156" s="63"/>
      <c r="J156" s="63"/>
      <c r="K156" s="61"/>
      <c r="L156" s="61"/>
      <c r="M156" s="61"/>
      <c r="N156" s="28">
        <v>450</v>
      </c>
      <c r="O156" s="28">
        <f t="shared" si="97"/>
        <v>464</v>
      </c>
      <c r="P156" s="21"/>
      <c r="Q156" s="28">
        <f t="shared" si="98"/>
        <v>510</v>
      </c>
      <c r="R156" s="28">
        <f t="shared" si="99"/>
        <v>557</v>
      </c>
      <c r="S156" s="25">
        <v>40</v>
      </c>
      <c r="T156" s="25">
        <v>40</v>
      </c>
      <c r="U156" s="17"/>
      <c r="V156" s="25">
        <f t="shared" si="100"/>
        <v>15</v>
      </c>
      <c r="W156" s="25">
        <f t="shared" si="110"/>
        <v>7656</v>
      </c>
      <c r="X156" s="25">
        <f t="shared" si="102"/>
        <v>9191</v>
      </c>
      <c r="Y156" s="25"/>
      <c r="Z156" s="30">
        <f t="shared" si="111"/>
        <v>8415</v>
      </c>
      <c r="AA156" s="31">
        <f t="shared" si="112"/>
        <v>8</v>
      </c>
      <c r="AB156" s="31">
        <f t="shared" si="113"/>
        <v>12</v>
      </c>
      <c r="AC156" s="31"/>
      <c r="AD156" s="31">
        <f t="shared" si="114"/>
        <v>13</v>
      </c>
      <c r="AE156" s="32">
        <f t="shared" si="115"/>
        <v>6</v>
      </c>
      <c r="AF156" s="32">
        <f t="shared" si="116"/>
        <v>6</v>
      </c>
    </row>
    <row r="157" spans="1:35" s="14" customFormat="1" ht="21.75" customHeight="1">
      <c r="A157" s="23">
        <v>55</v>
      </c>
      <c r="B157" s="24" t="s">
        <v>217</v>
      </c>
      <c r="C157" s="25"/>
      <c r="D157" s="33" t="s">
        <v>217</v>
      </c>
      <c r="E157" s="33" t="s">
        <v>315</v>
      </c>
      <c r="F157" s="24" t="s">
        <v>316</v>
      </c>
      <c r="G157" s="166">
        <v>0.3</v>
      </c>
      <c r="H157" s="166" t="s">
        <v>188</v>
      </c>
      <c r="I157" s="166"/>
      <c r="J157" s="166"/>
      <c r="K157" s="27"/>
      <c r="L157" s="27"/>
      <c r="M157" s="27"/>
      <c r="N157" s="28">
        <v>300</v>
      </c>
      <c r="O157" s="28">
        <f t="shared" si="97"/>
        <v>309</v>
      </c>
      <c r="P157" s="21"/>
      <c r="Q157" s="28">
        <f t="shared" si="98"/>
        <v>340</v>
      </c>
      <c r="R157" s="28">
        <f t="shared" si="99"/>
        <v>371</v>
      </c>
      <c r="S157" s="25">
        <v>40</v>
      </c>
      <c r="T157" s="25">
        <v>40</v>
      </c>
      <c r="U157" s="17"/>
      <c r="V157" s="25">
        <f t="shared" si="100"/>
        <v>15</v>
      </c>
      <c r="W157" s="25">
        <f t="shared" si="110"/>
        <v>5099</v>
      </c>
      <c r="X157" s="25">
        <f t="shared" si="102"/>
        <v>6122</v>
      </c>
      <c r="Y157" s="25"/>
      <c r="Z157" s="30">
        <f t="shared" si="111"/>
        <v>5610</v>
      </c>
      <c r="AA157" s="31">
        <f t="shared" si="112"/>
        <v>5</v>
      </c>
      <c r="AB157" s="31">
        <f t="shared" si="113"/>
        <v>8</v>
      </c>
      <c r="AC157" s="31"/>
      <c r="AD157" s="31">
        <f t="shared" si="114"/>
        <v>9</v>
      </c>
      <c r="AE157" s="32">
        <f t="shared" si="115"/>
        <v>4</v>
      </c>
      <c r="AF157" s="32">
        <f t="shared" si="116"/>
        <v>4</v>
      </c>
    </row>
    <row r="158" spans="1:35" s="14" customFormat="1" ht="21.75" customHeight="1">
      <c r="A158" s="23">
        <v>56</v>
      </c>
      <c r="B158" s="24" t="s">
        <v>217</v>
      </c>
      <c r="C158" s="25"/>
      <c r="D158" s="33" t="s">
        <v>209</v>
      </c>
      <c r="E158" s="33" t="s">
        <v>317</v>
      </c>
      <c r="F158" s="24" t="s">
        <v>318</v>
      </c>
      <c r="G158" s="166">
        <v>0.6</v>
      </c>
      <c r="H158" s="166" t="s">
        <v>193</v>
      </c>
      <c r="I158" s="166"/>
      <c r="J158" s="166"/>
      <c r="K158" s="27"/>
      <c r="L158" s="27"/>
      <c r="M158" s="27"/>
      <c r="N158" s="28">
        <v>879</v>
      </c>
      <c r="O158" s="28">
        <f t="shared" si="97"/>
        <v>905</v>
      </c>
      <c r="P158" s="21"/>
      <c r="Q158" s="28">
        <f t="shared" si="98"/>
        <v>996</v>
      </c>
      <c r="R158" s="28">
        <f t="shared" si="99"/>
        <v>1086</v>
      </c>
      <c r="S158" s="25">
        <v>40</v>
      </c>
      <c r="T158" s="25">
        <v>40</v>
      </c>
      <c r="U158" s="17"/>
      <c r="V158" s="25">
        <f t="shared" si="100"/>
        <v>15</v>
      </c>
      <c r="W158" s="25">
        <f t="shared" si="110"/>
        <v>14933</v>
      </c>
      <c r="X158" s="25">
        <f t="shared" si="102"/>
        <v>17919</v>
      </c>
      <c r="Y158" s="25"/>
      <c r="Z158" s="30">
        <f t="shared" si="111"/>
        <v>16434</v>
      </c>
      <c r="AA158" s="31">
        <f t="shared" si="112"/>
        <v>15</v>
      </c>
      <c r="AB158" s="31">
        <f t="shared" si="113"/>
        <v>23</v>
      </c>
      <c r="AC158" s="31"/>
      <c r="AD158" s="31">
        <f t="shared" si="114"/>
        <v>25</v>
      </c>
      <c r="AE158" s="32">
        <f t="shared" si="115"/>
        <v>11</v>
      </c>
      <c r="AF158" s="32">
        <f t="shared" si="116"/>
        <v>12</v>
      </c>
    </row>
    <row r="159" spans="1:35" s="14" customFormat="1" ht="21.75" customHeight="1">
      <c r="A159" s="23">
        <v>57</v>
      </c>
      <c r="B159" s="24" t="s">
        <v>217</v>
      </c>
      <c r="C159" s="25"/>
      <c r="D159" s="33" t="s">
        <v>209</v>
      </c>
      <c r="E159" s="33" t="s">
        <v>319</v>
      </c>
      <c r="F159" s="24" t="s">
        <v>320</v>
      </c>
      <c r="G159" s="166">
        <v>0.3</v>
      </c>
      <c r="H159" s="166" t="s">
        <v>193</v>
      </c>
      <c r="I159" s="166"/>
      <c r="J159" s="166"/>
      <c r="K159" s="27"/>
      <c r="L159" s="27"/>
      <c r="M159" s="27"/>
      <c r="N159" s="28">
        <v>400</v>
      </c>
      <c r="O159" s="28">
        <f t="shared" si="97"/>
        <v>412</v>
      </c>
      <c r="P159" s="21"/>
      <c r="Q159" s="28">
        <f t="shared" si="98"/>
        <v>453</v>
      </c>
      <c r="R159" s="28">
        <f t="shared" si="99"/>
        <v>494</v>
      </c>
      <c r="S159" s="25">
        <v>40</v>
      </c>
      <c r="T159" s="25">
        <v>40</v>
      </c>
      <c r="U159" s="17"/>
      <c r="V159" s="25">
        <f t="shared" si="100"/>
        <v>15</v>
      </c>
      <c r="W159" s="25">
        <f t="shared" si="110"/>
        <v>6798</v>
      </c>
      <c r="X159" s="25">
        <f t="shared" si="102"/>
        <v>8151</v>
      </c>
      <c r="Y159" s="25"/>
      <c r="Z159" s="30">
        <f t="shared" si="111"/>
        <v>7475</v>
      </c>
      <c r="AA159" s="31">
        <f t="shared" si="112"/>
        <v>7</v>
      </c>
      <c r="AB159" s="31">
        <f t="shared" si="113"/>
        <v>10</v>
      </c>
      <c r="AC159" s="31"/>
      <c r="AD159" s="31">
        <f t="shared" si="114"/>
        <v>11</v>
      </c>
      <c r="AE159" s="32">
        <f t="shared" si="115"/>
        <v>5</v>
      </c>
      <c r="AF159" s="32">
        <f t="shared" si="116"/>
        <v>6</v>
      </c>
    </row>
    <row r="160" spans="1:35" s="14" customFormat="1" ht="21.75" customHeight="1">
      <c r="A160" s="23">
        <v>58</v>
      </c>
      <c r="B160" s="24" t="s">
        <v>217</v>
      </c>
      <c r="C160" s="25"/>
      <c r="D160" s="60" t="s">
        <v>250</v>
      </c>
      <c r="E160" s="60" t="s">
        <v>321</v>
      </c>
      <c r="F160" s="24" t="s">
        <v>322</v>
      </c>
      <c r="G160" s="63">
        <v>0.3</v>
      </c>
      <c r="H160" s="63" t="s">
        <v>188</v>
      </c>
      <c r="I160" s="63"/>
      <c r="J160" s="63"/>
      <c r="K160" s="61"/>
      <c r="L160" s="61"/>
      <c r="M160" s="61"/>
      <c r="N160" s="28">
        <v>350</v>
      </c>
      <c r="O160" s="28">
        <f t="shared" si="97"/>
        <v>361</v>
      </c>
      <c r="P160" s="21"/>
      <c r="Q160" s="28">
        <f t="shared" si="98"/>
        <v>397</v>
      </c>
      <c r="R160" s="28">
        <f t="shared" si="99"/>
        <v>433</v>
      </c>
      <c r="S160" s="25">
        <v>40</v>
      </c>
      <c r="T160" s="25">
        <v>40</v>
      </c>
      <c r="U160" s="17"/>
      <c r="V160" s="25">
        <f t="shared" si="100"/>
        <v>15</v>
      </c>
      <c r="W160" s="25">
        <f t="shared" si="110"/>
        <v>5957</v>
      </c>
      <c r="X160" s="25">
        <f t="shared" si="102"/>
        <v>7145</v>
      </c>
      <c r="Y160" s="25"/>
      <c r="Z160" s="30">
        <f t="shared" si="111"/>
        <v>6551</v>
      </c>
      <c r="AA160" s="31">
        <f t="shared" si="112"/>
        <v>6</v>
      </c>
      <c r="AB160" s="31">
        <f t="shared" si="113"/>
        <v>9</v>
      </c>
      <c r="AC160" s="31"/>
      <c r="AD160" s="31">
        <f t="shared" si="114"/>
        <v>10</v>
      </c>
      <c r="AE160" s="32">
        <f t="shared" si="115"/>
        <v>5</v>
      </c>
      <c r="AF160" s="32">
        <f t="shared" si="116"/>
        <v>5</v>
      </c>
    </row>
    <row r="161" spans="1:35" s="76" customFormat="1" ht="21.75" customHeight="1">
      <c r="A161" s="23">
        <v>59</v>
      </c>
      <c r="B161" s="24" t="s">
        <v>217</v>
      </c>
      <c r="C161" s="25"/>
      <c r="D161" s="33" t="s">
        <v>323</v>
      </c>
      <c r="E161" s="33" t="s">
        <v>310</v>
      </c>
      <c r="F161" s="24" t="s">
        <v>324</v>
      </c>
      <c r="G161" s="166">
        <v>0.3</v>
      </c>
      <c r="H161" s="166" t="s">
        <v>188</v>
      </c>
      <c r="I161" s="166"/>
      <c r="J161" s="166"/>
      <c r="K161" s="27"/>
      <c r="L161" s="27"/>
      <c r="M161" s="27"/>
      <c r="N161" s="28">
        <v>400</v>
      </c>
      <c r="O161" s="28">
        <f t="shared" si="97"/>
        <v>412</v>
      </c>
      <c r="P161" s="21"/>
      <c r="Q161" s="28">
        <f t="shared" si="98"/>
        <v>453</v>
      </c>
      <c r="R161" s="28">
        <f t="shared" si="99"/>
        <v>494</v>
      </c>
      <c r="S161" s="25">
        <v>40</v>
      </c>
      <c r="T161" s="25">
        <v>40</v>
      </c>
      <c r="U161" s="17"/>
      <c r="V161" s="25">
        <f t="shared" si="100"/>
        <v>15</v>
      </c>
      <c r="W161" s="25">
        <f t="shared" si="110"/>
        <v>6798</v>
      </c>
      <c r="X161" s="25">
        <f t="shared" si="102"/>
        <v>8151</v>
      </c>
      <c r="Y161" s="25"/>
      <c r="Z161" s="30">
        <f t="shared" si="111"/>
        <v>7475</v>
      </c>
      <c r="AA161" s="31">
        <f t="shared" si="112"/>
        <v>7</v>
      </c>
      <c r="AB161" s="31">
        <f t="shared" si="113"/>
        <v>10</v>
      </c>
      <c r="AC161" s="31"/>
      <c r="AD161" s="31">
        <f t="shared" si="114"/>
        <v>11</v>
      </c>
      <c r="AE161" s="32">
        <f t="shared" si="115"/>
        <v>5</v>
      </c>
      <c r="AF161" s="32">
        <f t="shared" si="116"/>
        <v>6</v>
      </c>
    </row>
    <row r="162" spans="1:35" s="14" customFormat="1" ht="21.75" customHeight="1">
      <c r="A162" s="23"/>
      <c r="B162" s="24" t="s">
        <v>327</v>
      </c>
      <c r="C162" s="25">
        <v>11</v>
      </c>
      <c r="D162" s="33"/>
      <c r="E162" s="33"/>
      <c r="F162" s="24"/>
      <c r="G162" s="166"/>
      <c r="H162" s="166"/>
      <c r="I162" s="63">
        <v>5</v>
      </c>
      <c r="J162" s="63" t="s">
        <v>40</v>
      </c>
      <c r="K162" s="61" t="s">
        <v>328</v>
      </c>
      <c r="L162" s="61">
        <v>2</v>
      </c>
      <c r="M162" s="27" t="s">
        <v>1</v>
      </c>
      <c r="N162" s="28"/>
      <c r="O162" s="28"/>
      <c r="P162" s="21"/>
      <c r="Q162" s="28">
        <f>SUM(Q163:Q173)</f>
        <v>5944</v>
      </c>
      <c r="R162" s="28">
        <f t="shared" ref="R162:Z162" si="117">SUM(R163:R173)</f>
        <v>6482</v>
      </c>
      <c r="S162" s="28">
        <f t="shared" si="117"/>
        <v>440</v>
      </c>
      <c r="T162" s="28">
        <f t="shared" si="117"/>
        <v>440</v>
      </c>
      <c r="U162" s="21"/>
      <c r="V162" s="28"/>
      <c r="W162" s="28">
        <f t="shared" si="117"/>
        <v>89137</v>
      </c>
      <c r="X162" s="28">
        <f t="shared" si="117"/>
        <v>106957</v>
      </c>
      <c r="Y162" s="28">
        <v>20</v>
      </c>
      <c r="Z162" s="22">
        <f t="shared" si="117"/>
        <v>98079</v>
      </c>
      <c r="AA162" s="31"/>
      <c r="AB162" s="31"/>
      <c r="AC162" s="31"/>
      <c r="AD162" s="31"/>
      <c r="AE162" s="32"/>
      <c r="AF162" s="32"/>
      <c r="AI162" s="14">
        <v>98079</v>
      </c>
    </row>
    <row r="163" spans="1:35" s="14" customFormat="1" ht="21.75" customHeight="1">
      <c r="A163" s="23">
        <v>60</v>
      </c>
      <c r="B163" s="24" t="s">
        <v>329</v>
      </c>
      <c r="C163" s="25"/>
      <c r="D163" s="33" t="s">
        <v>330</v>
      </c>
      <c r="E163" s="33" t="s">
        <v>330</v>
      </c>
      <c r="F163" s="24" t="s">
        <v>331</v>
      </c>
      <c r="G163" s="63"/>
      <c r="H163" s="63" t="s">
        <v>193</v>
      </c>
      <c r="I163" s="27"/>
      <c r="J163" s="27"/>
      <c r="K163" s="27"/>
      <c r="L163" s="27"/>
      <c r="M163" s="61"/>
      <c r="N163" s="28">
        <v>438</v>
      </c>
      <c r="O163" s="28">
        <f t="shared" si="97"/>
        <v>451</v>
      </c>
      <c r="P163" s="21"/>
      <c r="Q163" s="28">
        <f t="shared" si="98"/>
        <v>496</v>
      </c>
      <c r="R163" s="28">
        <f t="shared" si="99"/>
        <v>541</v>
      </c>
      <c r="S163" s="25">
        <v>40</v>
      </c>
      <c r="T163" s="25">
        <v>40</v>
      </c>
      <c r="U163" s="17"/>
      <c r="V163" s="25">
        <f t="shared" si="100"/>
        <v>15</v>
      </c>
      <c r="W163" s="25">
        <f t="shared" ref="W163:W173" si="118">ROUND((O163*V163)*1.1,0)</f>
        <v>7442</v>
      </c>
      <c r="X163" s="25">
        <f t="shared" si="102"/>
        <v>8927</v>
      </c>
      <c r="Y163" s="25"/>
      <c r="Z163" s="30">
        <f t="shared" ref="Z163:Z173" si="119">ROUND((Q163*V163*1.1),0)</f>
        <v>8184</v>
      </c>
      <c r="AA163" s="31">
        <f t="shared" ref="AA163:AA173" si="120">ROUND(X163/(20*60),0)</f>
        <v>7</v>
      </c>
      <c r="AB163" s="31">
        <f t="shared" ref="AB163:AB173" si="121">ROUND(Z163/(12*60),0)</f>
        <v>11</v>
      </c>
      <c r="AC163" s="31"/>
      <c r="AD163" s="31">
        <f t="shared" ref="AD163:AD173" si="122">ROUND(X163/(12*60),0)</f>
        <v>12</v>
      </c>
      <c r="AE163" s="32">
        <f t="shared" ref="AE163:AE173" si="123">ROUND(Z163/(24*60),0)</f>
        <v>6</v>
      </c>
      <c r="AF163" s="32">
        <f t="shared" ref="AF163:AF173" si="124">ROUND(X163/(24*60),0)</f>
        <v>6</v>
      </c>
    </row>
    <row r="164" spans="1:35" s="14" customFormat="1" ht="21.75" customHeight="1">
      <c r="A164" s="23">
        <v>61</v>
      </c>
      <c r="B164" s="24" t="s">
        <v>329</v>
      </c>
      <c r="C164" s="25"/>
      <c r="D164" s="33" t="s">
        <v>330</v>
      </c>
      <c r="E164" s="33" t="s">
        <v>332</v>
      </c>
      <c r="F164" s="24" t="s">
        <v>333</v>
      </c>
      <c r="G164" s="166"/>
      <c r="H164" s="166" t="s">
        <v>193</v>
      </c>
      <c r="I164" s="166"/>
      <c r="J164" s="166"/>
      <c r="K164" s="27"/>
      <c r="L164" s="27"/>
      <c r="M164" s="27"/>
      <c r="N164" s="28">
        <v>409</v>
      </c>
      <c r="O164" s="28">
        <f t="shared" si="97"/>
        <v>421</v>
      </c>
      <c r="P164" s="21"/>
      <c r="Q164" s="28">
        <f t="shared" si="98"/>
        <v>463</v>
      </c>
      <c r="R164" s="28">
        <f t="shared" si="99"/>
        <v>505</v>
      </c>
      <c r="S164" s="25">
        <v>40</v>
      </c>
      <c r="T164" s="25">
        <v>40</v>
      </c>
      <c r="U164" s="17"/>
      <c r="V164" s="25">
        <f t="shared" si="100"/>
        <v>15</v>
      </c>
      <c r="W164" s="25">
        <f t="shared" si="118"/>
        <v>6947</v>
      </c>
      <c r="X164" s="25">
        <f t="shared" si="102"/>
        <v>8333</v>
      </c>
      <c r="Y164" s="25"/>
      <c r="Z164" s="30">
        <f t="shared" si="119"/>
        <v>7640</v>
      </c>
      <c r="AA164" s="31">
        <f t="shared" si="120"/>
        <v>7</v>
      </c>
      <c r="AB164" s="31">
        <f t="shared" si="121"/>
        <v>11</v>
      </c>
      <c r="AC164" s="31"/>
      <c r="AD164" s="31">
        <f t="shared" si="122"/>
        <v>12</v>
      </c>
      <c r="AE164" s="32">
        <f t="shared" si="123"/>
        <v>5</v>
      </c>
      <c r="AF164" s="32">
        <f t="shared" si="124"/>
        <v>6</v>
      </c>
    </row>
    <row r="165" spans="1:35" s="14" customFormat="1" ht="21.75" customHeight="1">
      <c r="A165" s="23">
        <v>62</v>
      </c>
      <c r="B165" s="24" t="s">
        <v>329</v>
      </c>
      <c r="C165" s="25"/>
      <c r="D165" s="33" t="s">
        <v>334</v>
      </c>
      <c r="E165" s="33" t="s">
        <v>335</v>
      </c>
      <c r="F165" s="24" t="s">
        <v>336</v>
      </c>
      <c r="G165" s="166"/>
      <c r="H165" s="166" t="s">
        <v>188</v>
      </c>
      <c r="I165" s="166"/>
      <c r="J165" s="166"/>
      <c r="K165" s="27"/>
      <c r="L165" s="27"/>
      <c r="M165" s="27"/>
      <c r="N165" s="28">
        <v>500</v>
      </c>
      <c r="O165" s="28">
        <f t="shared" si="97"/>
        <v>515</v>
      </c>
      <c r="P165" s="21"/>
      <c r="Q165" s="28">
        <f t="shared" si="98"/>
        <v>567</v>
      </c>
      <c r="R165" s="28">
        <f t="shared" si="99"/>
        <v>618</v>
      </c>
      <c r="S165" s="25">
        <v>40</v>
      </c>
      <c r="T165" s="25">
        <v>40</v>
      </c>
      <c r="U165" s="17"/>
      <c r="V165" s="25">
        <f t="shared" si="100"/>
        <v>15</v>
      </c>
      <c r="W165" s="25">
        <f t="shared" si="118"/>
        <v>8498</v>
      </c>
      <c r="X165" s="25">
        <f t="shared" si="102"/>
        <v>10197</v>
      </c>
      <c r="Y165" s="25"/>
      <c r="Z165" s="30">
        <f t="shared" si="119"/>
        <v>9356</v>
      </c>
      <c r="AA165" s="31">
        <f t="shared" si="120"/>
        <v>8</v>
      </c>
      <c r="AB165" s="31">
        <f t="shared" si="121"/>
        <v>13</v>
      </c>
      <c r="AC165" s="31"/>
      <c r="AD165" s="31">
        <f t="shared" si="122"/>
        <v>14</v>
      </c>
      <c r="AE165" s="32">
        <f t="shared" si="123"/>
        <v>6</v>
      </c>
      <c r="AF165" s="32">
        <f t="shared" si="124"/>
        <v>7</v>
      </c>
    </row>
    <row r="166" spans="1:35" s="14" customFormat="1" ht="21.75" customHeight="1">
      <c r="A166" s="23">
        <v>63</v>
      </c>
      <c r="B166" s="24" t="s">
        <v>329</v>
      </c>
      <c r="C166" s="25"/>
      <c r="D166" s="33" t="s">
        <v>334</v>
      </c>
      <c r="E166" s="33" t="s">
        <v>337</v>
      </c>
      <c r="F166" s="24" t="s">
        <v>338</v>
      </c>
      <c r="G166" s="166"/>
      <c r="H166" s="166" t="s">
        <v>188</v>
      </c>
      <c r="I166" s="166"/>
      <c r="J166" s="166"/>
      <c r="K166" s="27"/>
      <c r="L166" s="27"/>
      <c r="M166" s="27"/>
      <c r="N166" s="28">
        <v>300</v>
      </c>
      <c r="O166" s="28">
        <f t="shared" si="97"/>
        <v>309</v>
      </c>
      <c r="P166" s="21"/>
      <c r="Q166" s="28">
        <f t="shared" si="98"/>
        <v>340</v>
      </c>
      <c r="R166" s="28">
        <f t="shared" si="99"/>
        <v>371</v>
      </c>
      <c r="S166" s="25">
        <v>40</v>
      </c>
      <c r="T166" s="25">
        <v>40</v>
      </c>
      <c r="U166" s="17"/>
      <c r="V166" s="25">
        <f t="shared" si="100"/>
        <v>15</v>
      </c>
      <c r="W166" s="25">
        <f t="shared" si="118"/>
        <v>5099</v>
      </c>
      <c r="X166" s="25">
        <f t="shared" si="102"/>
        <v>6122</v>
      </c>
      <c r="Y166" s="25"/>
      <c r="Z166" s="30">
        <f t="shared" si="119"/>
        <v>5610</v>
      </c>
      <c r="AA166" s="31">
        <f t="shared" si="120"/>
        <v>5</v>
      </c>
      <c r="AB166" s="31">
        <f t="shared" si="121"/>
        <v>8</v>
      </c>
      <c r="AC166" s="31"/>
      <c r="AD166" s="31">
        <f t="shared" si="122"/>
        <v>9</v>
      </c>
      <c r="AE166" s="32">
        <f t="shared" si="123"/>
        <v>4</v>
      </c>
      <c r="AF166" s="32">
        <f t="shared" si="124"/>
        <v>4</v>
      </c>
    </row>
    <row r="167" spans="1:35" s="14" customFormat="1" ht="21.75" customHeight="1">
      <c r="A167" s="23">
        <v>64</v>
      </c>
      <c r="B167" s="24" t="s">
        <v>329</v>
      </c>
      <c r="C167" s="25"/>
      <c r="D167" s="33" t="s">
        <v>334</v>
      </c>
      <c r="E167" s="33" t="s">
        <v>339</v>
      </c>
      <c r="F167" s="24" t="s">
        <v>340</v>
      </c>
      <c r="G167" s="166"/>
      <c r="H167" s="166" t="s">
        <v>193</v>
      </c>
      <c r="I167" s="166"/>
      <c r="J167" s="166"/>
      <c r="K167" s="27"/>
      <c r="L167" s="27"/>
      <c r="M167" s="27"/>
      <c r="N167" s="28">
        <v>370</v>
      </c>
      <c r="O167" s="28">
        <f t="shared" si="97"/>
        <v>381</v>
      </c>
      <c r="P167" s="21"/>
      <c r="Q167" s="28">
        <f t="shared" si="98"/>
        <v>419</v>
      </c>
      <c r="R167" s="28">
        <f t="shared" si="99"/>
        <v>457</v>
      </c>
      <c r="S167" s="25">
        <v>40</v>
      </c>
      <c r="T167" s="25">
        <v>40</v>
      </c>
      <c r="U167" s="17"/>
      <c r="V167" s="25">
        <f t="shared" si="100"/>
        <v>15</v>
      </c>
      <c r="W167" s="25">
        <f t="shared" si="118"/>
        <v>6287</v>
      </c>
      <c r="X167" s="25">
        <f t="shared" si="102"/>
        <v>7541</v>
      </c>
      <c r="Y167" s="25"/>
      <c r="Z167" s="30">
        <f t="shared" si="119"/>
        <v>6914</v>
      </c>
      <c r="AA167" s="31">
        <f t="shared" si="120"/>
        <v>6</v>
      </c>
      <c r="AB167" s="31">
        <f t="shared" si="121"/>
        <v>10</v>
      </c>
      <c r="AC167" s="31"/>
      <c r="AD167" s="31">
        <f t="shared" si="122"/>
        <v>10</v>
      </c>
      <c r="AE167" s="32">
        <f t="shared" si="123"/>
        <v>5</v>
      </c>
      <c r="AF167" s="32">
        <f t="shared" si="124"/>
        <v>5</v>
      </c>
    </row>
    <row r="168" spans="1:35" s="14" customFormat="1" ht="21.75" customHeight="1">
      <c r="A168" s="23">
        <v>65</v>
      </c>
      <c r="B168" s="24" t="s">
        <v>329</v>
      </c>
      <c r="C168" s="25"/>
      <c r="D168" s="33" t="s">
        <v>341</v>
      </c>
      <c r="E168" s="33" t="s">
        <v>342</v>
      </c>
      <c r="F168" s="24" t="s">
        <v>343</v>
      </c>
      <c r="G168" s="166"/>
      <c r="H168" s="166" t="s">
        <v>193</v>
      </c>
      <c r="I168" s="166"/>
      <c r="J168" s="166"/>
      <c r="K168" s="27"/>
      <c r="L168" s="27"/>
      <c r="M168" s="27"/>
      <c r="N168" s="28">
        <v>200</v>
      </c>
      <c r="O168" s="28">
        <f t="shared" si="97"/>
        <v>206</v>
      </c>
      <c r="P168" s="21"/>
      <c r="Q168" s="28">
        <f t="shared" si="98"/>
        <v>227</v>
      </c>
      <c r="R168" s="28">
        <f t="shared" si="99"/>
        <v>247</v>
      </c>
      <c r="S168" s="25">
        <v>40</v>
      </c>
      <c r="T168" s="25">
        <v>40</v>
      </c>
      <c r="U168" s="17"/>
      <c r="V168" s="25">
        <f t="shared" si="100"/>
        <v>15</v>
      </c>
      <c r="W168" s="25">
        <f t="shared" si="118"/>
        <v>3399</v>
      </c>
      <c r="X168" s="25">
        <f t="shared" si="102"/>
        <v>4076</v>
      </c>
      <c r="Y168" s="25"/>
      <c r="Z168" s="30">
        <f t="shared" si="119"/>
        <v>3746</v>
      </c>
      <c r="AA168" s="31">
        <f t="shared" si="120"/>
        <v>3</v>
      </c>
      <c r="AB168" s="31">
        <f t="shared" si="121"/>
        <v>5</v>
      </c>
      <c r="AC168" s="31"/>
      <c r="AD168" s="31">
        <f t="shared" si="122"/>
        <v>6</v>
      </c>
      <c r="AE168" s="32">
        <f t="shared" si="123"/>
        <v>3</v>
      </c>
      <c r="AF168" s="32">
        <f t="shared" si="124"/>
        <v>3</v>
      </c>
    </row>
    <row r="169" spans="1:35" s="14" customFormat="1" ht="21.75" customHeight="1">
      <c r="A169" s="23">
        <v>66</v>
      </c>
      <c r="B169" s="24" t="s">
        <v>329</v>
      </c>
      <c r="C169" s="25"/>
      <c r="D169" s="33" t="s">
        <v>341</v>
      </c>
      <c r="E169" s="33" t="s">
        <v>344</v>
      </c>
      <c r="F169" s="24" t="s">
        <v>345</v>
      </c>
      <c r="G169" s="166"/>
      <c r="H169" s="166" t="s">
        <v>193</v>
      </c>
      <c r="I169" s="166"/>
      <c r="J169" s="166"/>
      <c r="K169" s="27"/>
      <c r="L169" s="27"/>
      <c r="M169" s="27"/>
      <c r="N169" s="28">
        <v>300</v>
      </c>
      <c r="O169" s="28">
        <f t="shared" si="97"/>
        <v>309</v>
      </c>
      <c r="P169" s="21"/>
      <c r="Q169" s="28">
        <f t="shared" si="98"/>
        <v>340</v>
      </c>
      <c r="R169" s="28">
        <f t="shared" si="99"/>
        <v>371</v>
      </c>
      <c r="S169" s="25">
        <v>40</v>
      </c>
      <c r="T169" s="25">
        <v>40</v>
      </c>
      <c r="U169" s="17"/>
      <c r="V169" s="25">
        <f t="shared" si="100"/>
        <v>15</v>
      </c>
      <c r="W169" s="25">
        <f t="shared" si="118"/>
        <v>5099</v>
      </c>
      <c r="X169" s="25">
        <f t="shared" si="102"/>
        <v>6122</v>
      </c>
      <c r="Y169" s="25"/>
      <c r="Z169" s="30">
        <f t="shared" si="119"/>
        <v>5610</v>
      </c>
      <c r="AA169" s="31">
        <f t="shared" si="120"/>
        <v>5</v>
      </c>
      <c r="AB169" s="31">
        <f t="shared" si="121"/>
        <v>8</v>
      </c>
      <c r="AC169" s="31"/>
      <c r="AD169" s="31">
        <f t="shared" si="122"/>
        <v>9</v>
      </c>
      <c r="AE169" s="32">
        <f t="shared" si="123"/>
        <v>4</v>
      </c>
      <c r="AF169" s="32">
        <f t="shared" si="124"/>
        <v>4</v>
      </c>
    </row>
    <row r="170" spans="1:35" s="14" customFormat="1" ht="21.75" customHeight="1">
      <c r="A170" s="23">
        <v>67</v>
      </c>
      <c r="B170" s="24" t="s">
        <v>329</v>
      </c>
      <c r="C170" s="25"/>
      <c r="D170" s="33" t="s">
        <v>341</v>
      </c>
      <c r="E170" s="33" t="s">
        <v>346</v>
      </c>
      <c r="F170" s="24" t="s">
        <v>347</v>
      </c>
      <c r="G170" s="166"/>
      <c r="H170" s="166" t="s">
        <v>188</v>
      </c>
      <c r="I170" s="166"/>
      <c r="J170" s="166"/>
      <c r="K170" s="27"/>
      <c r="L170" s="27"/>
      <c r="M170" s="27"/>
      <c r="N170" s="28">
        <v>821</v>
      </c>
      <c r="O170" s="28">
        <f t="shared" si="97"/>
        <v>846</v>
      </c>
      <c r="P170" s="21"/>
      <c r="Q170" s="28">
        <f t="shared" si="98"/>
        <v>931</v>
      </c>
      <c r="R170" s="28">
        <f t="shared" si="99"/>
        <v>1015</v>
      </c>
      <c r="S170" s="25">
        <v>40</v>
      </c>
      <c r="T170" s="25">
        <v>40</v>
      </c>
      <c r="U170" s="17"/>
      <c r="V170" s="25">
        <f t="shared" si="100"/>
        <v>15</v>
      </c>
      <c r="W170" s="25">
        <f t="shared" si="118"/>
        <v>13959</v>
      </c>
      <c r="X170" s="25">
        <f t="shared" si="102"/>
        <v>16748</v>
      </c>
      <c r="Y170" s="25"/>
      <c r="Z170" s="30">
        <f t="shared" si="119"/>
        <v>15362</v>
      </c>
      <c r="AA170" s="31">
        <f t="shared" si="120"/>
        <v>14</v>
      </c>
      <c r="AB170" s="31">
        <f t="shared" si="121"/>
        <v>21</v>
      </c>
      <c r="AC170" s="31"/>
      <c r="AD170" s="31">
        <f t="shared" si="122"/>
        <v>23</v>
      </c>
      <c r="AE170" s="32">
        <f t="shared" si="123"/>
        <v>11</v>
      </c>
      <c r="AF170" s="32">
        <f t="shared" si="124"/>
        <v>12</v>
      </c>
    </row>
    <row r="171" spans="1:35" s="14" customFormat="1" ht="21.75" customHeight="1">
      <c r="A171" s="23">
        <v>68</v>
      </c>
      <c r="B171" s="24" t="s">
        <v>329</v>
      </c>
      <c r="C171" s="25"/>
      <c r="D171" s="33" t="s">
        <v>341</v>
      </c>
      <c r="E171" s="33" t="s">
        <v>348</v>
      </c>
      <c r="F171" s="24" t="s">
        <v>349</v>
      </c>
      <c r="G171" s="166"/>
      <c r="H171" s="166" t="s">
        <v>188</v>
      </c>
      <c r="I171" s="166"/>
      <c r="J171" s="166"/>
      <c r="K171" s="27"/>
      <c r="L171" s="27"/>
      <c r="M171" s="27"/>
      <c r="N171" s="28">
        <v>600</v>
      </c>
      <c r="O171" s="28">
        <f t="shared" si="97"/>
        <v>618</v>
      </c>
      <c r="P171" s="21"/>
      <c r="Q171" s="28">
        <f t="shared" si="98"/>
        <v>680</v>
      </c>
      <c r="R171" s="28">
        <f t="shared" si="99"/>
        <v>742</v>
      </c>
      <c r="S171" s="25">
        <v>40</v>
      </c>
      <c r="T171" s="25">
        <v>40</v>
      </c>
      <c r="U171" s="17"/>
      <c r="V171" s="25">
        <f t="shared" si="100"/>
        <v>15</v>
      </c>
      <c r="W171" s="25">
        <f t="shared" si="118"/>
        <v>10197</v>
      </c>
      <c r="X171" s="25">
        <f t="shared" si="102"/>
        <v>12243</v>
      </c>
      <c r="Y171" s="25"/>
      <c r="Z171" s="30">
        <f t="shared" si="119"/>
        <v>11220</v>
      </c>
      <c r="AA171" s="31">
        <f t="shared" si="120"/>
        <v>10</v>
      </c>
      <c r="AB171" s="31">
        <f t="shared" si="121"/>
        <v>16</v>
      </c>
      <c r="AC171" s="31"/>
      <c r="AD171" s="31">
        <f t="shared" si="122"/>
        <v>17</v>
      </c>
      <c r="AE171" s="32">
        <f t="shared" si="123"/>
        <v>8</v>
      </c>
      <c r="AF171" s="32">
        <f t="shared" si="124"/>
        <v>9</v>
      </c>
    </row>
    <row r="172" spans="1:35" s="14" customFormat="1" ht="21.75" customHeight="1">
      <c r="A172" s="23">
        <v>69</v>
      </c>
      <c r="B172" s="24" t="s">
        <v>329</v>
      </c>
      <c r="C172" s="25"/>
      <c r="D172" s="33" t="s">
        <v>341</v>
      </c>
      <c r="E172" s="33" t="s">
        <v>350</v>
      </c>
      <c r="F172" s="24" t="s">
        <v>351</v>
      </c>
      <c r="G172" s="166"/>
      <c r="H172" s="166" t="s">
        <v>188</v>
      </c>
      <c r="I172" s="166"/>
      <c r="J172" s="166"/>
      <c r="K172" s="27"/>
      <c r="L172" s="27"/>
      <c r="M172" s="27"/>
      <c r="N172" s="28">
        <v>1007</v>
      </c>
      <c r="O172" s="28">
        <f t="shared" si="97"/>
        <v>1037</v>
      </c>
      <c r="P172" s="21"/>
      <c r="Q172" s="28">
        <f t="shared" si="98"/>
        <v>1141</v>
      </c>
      <c r="R172" s="28">
        <f t="shared" si="99"/>
        <v>1244</v>
      </c>
      <c r="S172" s="25">
        <v>40</v>
      </c>
      <c r="T172" s="25">
        <v>40</v>
      </c>
      <c r="U172" s="17"/>
      <c r="V172" s="25">
        <f t="shared" si="100"/>
        <v>15</v>
      </c>
      <c r="W172" s="25">
        <f t="shared" si="118"/>
        <v>17111</v>
      </c>
      <c r="X172" s="25">
        <f t="shared" si="102"/>
        <v>20526</v>
      </c>
      <c r="Y172" s="25"/>
      <c r="Z172" s="30">
        <f t="shared" si="119"/>
        <v>18827</v>
      </c>
      <c r="AA172" s="31">
        <f t="shared" si="120"/>
        <v>17</v>
      </c>
      <c r="AB172" s="31">
        <f t="shared" si="121"/>
        <v>26</v>
      </c>
      <c r="AC172" s="31"/>
      <c r="AD172" s="31">
        <f t="shared" si="122"/>
        <v>29</v>
      </c>
      <c r="AE172" s="32">
        <f t="shared" si="123"/>
        <v>13</v>
      </c>
      <c r="AF172" s="32">
        <f t="shared" si="124"/>
        <v>14</v>
      </c>
    </row>
    <row r="173" spans="1:35" s="14" customFormat="1" ht="21.75" customHeight="1">
      <c r="A173" s="23">
        <v>70</v>
      </c>
      <c r="B173" s="24" t="s">
        <v>329</v>
      </c>
      <c r="C173" s="25"/>
      <c r="D173" s="33" t="s">
        <v>341</v>
      </c>
      <c r="E173" s="33" t="s">
        <v>352</v>
      </c>
      <c r="F173" s="24" t="s">
        <v>353</v>
      </c>
      <c r="G173" s="166"/>
      <c r="H173" s="166" t="s">
        <v>188</v>
      </c>
      <c r="I173" s="166"/>
      <c r="J173" s="166"/>
      <c r="K173" s="27"/>
      <c r="L173" s="27"/>
      <c r="M173" s="27"/>
      <c r="N173" s="28">
        <v>300</v>
      </c>
      <c r="O173" s="28">
        <f t="shared" si="97"/>
        <v>309</v>
      </c>
      <c r="P173" s="21"/>
      <c r="Q173" s="28">
        <f t="shared" si="98"/>
        <v>340</v>
      </c>
      <c r="R173" s="28">
        <f t="shared" si="99"/>
        <v>371</v>
      </c>
      <c r="S173" s="25">
        <v>40</v>
      </c>
      <c r="T173" s="25">
        <v>40</v>
      </c>
      <c r="U173" s="17"/>
      <c r="V173" s="25">
        <f t="shared" si="100"/>
        <v>15</v>
      </c>
      <c r="W173" s="25">
        <f t="shared" si="118"/>
        <v>5099</v>
      </c>
      <c r="X173" s="25">
        <f t="shared" si="102"/>
        <v>6122</v>
      </c>
      <c r="Y173" s="25"/>
      <c r="Z173" s="30">
        <f t="shared" si="119"/>
        <v>5610</v>
      </c>
      <c r="AA173" s="31">
        <f t="shared" si="120"/>
        <v>5</v>
      </c>
      <c r="AB173" s="31">
        <f t="shared" si="121"/>
        <v>8</v>
      </c>
      <c r="AC173" s="31"/>
      <c r="AD173" s="31">
        <f t="shared" si="122"/>
        <v>9</v>
      </c>
      <c r="AE173" s="32">
        <f t="shared" si="123"/>
        <v>4</v>
      </c>
      <c r="AF173" s="32">
        <f t="shared" si="124"/>
        <v>4</v>
      </c>
    </row>
    <row r="174" spans="1:35" s="14" customFormat="1" ht="21.75" customHeight="1">
      <c r="A174" s="23"/>
      <c r="B174" s="24" t="s">
        <v>354</v>
      </c>
      <c r="C174" s="25">
        <v>10</v>
      </c>
      <c r="D174" s="33"/>
      <c r="E174" s="33"/>
      <c r="F174" s="24"/>
      <c r="G174" s="166"/>
      <c r="H174" s="166"/>
      <c r="I174" s="166">
        <v>5</v>
      </c>
      <c r="J174" s="166" t="s">
        <v>40</v>
      </c>
      <c r="K174" s="27" t="s">
        <v>355</v>
      </c>
      <c r="L174" s="27">
        <v>2</v>
      </c>
      <c r="M174" s="27" t="s">
        <v>1</v>
      </c>
      <c r="N174" s="28"/>
      <c r="O174" s="28"/>
      <c r="P174" s="21"/>
      <c r="Q174" s="28">
        <f>SUM(Q175:Q184)</f>
        <v>4764</v>
      </c>
      <c r="R174" s="28">
        <f t="shared" ref="R174:Z174" si="125">SUM(R175:R184)</f>
        <v>5197</v>
      </c>
      <c r="S174" s="28">
        <f t="shared" si="125"/>
        <v>400</v>
      </c>
      <c r="T174" s="28">
        <f t="shared" si="125"/>
        <v>400</v>
      </c>
      <c r="U174" s="21"/>
      <c r="V174" s="28"/>
      <c r="W174" s="28">
        <f t="shared" si="125"/>
        <v>71465</v>
      </c>
      <c r="X174" s="28">
        <f t="shared" si="125"/>
        <v>85753</v>
      </c>
      <c r="Y174" s="28">
        <v>20</v>
      </c>
      <c r="Z174" s="22">
        <f t="shared" si="125"/>
        <v>78607</v>
      </c>
      <c r="AA174" s="31"/>
      <c r="AB174" s="31"/>
      <c r="AC174" s="31"/>
      <c r="AD174" s="31"/>
      <c r="AE174" s="32"/>
      <c r="AF174" s="32"/>
      <c r="AI174" s="14">
        <v>78607</v>
      </c>
    </row>
    <row r="175" spans="1:35" s="14" customFormat="1" ht="21.75" customHeight="1">
      <c r="A175" s="23">
        <v>71</v>
      </c>
      <c r="B175" s="24" t="s">
        <v>329</v>
      </c>
      <c r="C175" s="25"/>
      <c r="D175" s="33" t="s">
        <v>341</v>
      </c>
      <c r="E175" s="33" t="s">
        <v>356</v>
      </c>
      <c r="F175" s="24" t="s">
        <v>357</v>
      </c>
      <c r="G175" s="166"/>
      <c r="H175" s="166" t="s">
        <v>188</v>
      </c>
      <c r="I175" s="27"/>
      <c r="J175" s="27"/>
      <c r="K175" s="27"/>
      <c r="L175" s="27"/>
      <c r="M175" s="27"/>
      <c r="N175" s="28">
        <v>226</v>
      </c>
      <c r="O175" s="28">
        <f t="shared" si="97"/>
        <v>233</v>
      </c>
      <c r="P175" s="21"/>
      <c r="Q175" s="28">
        <f t="shared" si="98"/>
        <v>256</v>
      </c>
      <c r="R175" s="28">
        <f t="shared" si="99"/>
        <v>280</v>
      </c>
      <c r="S175" s="25">
        <v>40</v>
      </c>
      <c r="T175" s="25">
        <v>40</v>
      </c>
      <c r="U175" s="17"/>
      <c r="V175" s="25">
        <f t="shared" si="100"/>
        <v>15</v>
      </c>
      <c r="W175" s="25">
        <f t="shared" ref="W175:W184" si="126">ROUND((O175*V175)*1.1,0)</f>
        <v>3845</v>
      </c>
      <c r="X175" s="25">
        <f t="shared" si="102"/>
        <v>4620</v>
      </c>
      <c r="Y175" s="25"/>
      <c r="Z175" s="30">
        <f t="shared" ref="Z175:Z184" si="127">ROUND((Q175*V175*1.1),0)</f>
        <v>4224</v>
      </c>
      <c r="AA175" s="31">
        <f t="shared" ref="AA175:AA184" si="128">ROUND(X175/(20*60),0)</f>
        <v>4</v>
      </c>
      <c r="AB175" s="31">
        <f t="shared" ref="AB175:AB184" si="129">ROUND(Z175/(12*60),0)</f>
        <v>6</v>
      </c>
      <c r="AC175" s="31"/>
      <c r="AD175" s="31">
        <f t="shared" ref="AD175:AD184" si="130">ROUND(X175/(12*60),0)</f>
        <v>6</v>
      </c>
      <c r="AE175" s="32">
        <f t="shared" ref="AE175:AE184" si="131">ROUND(Z175/(24*60),0)</f>
        <v>3</v>
      </c>
      <c r="AF175" s="32">
        <f t="shared" ref="AF175:AF184" si="132">ROUND(X175/(24*60),0)</f>
        <v>3</v>
      </c>
    </row>
    <row r="176" spans="1:35" s="14" customFormat="1" ht="21.75" customHeight="1">
      <c r="A176" s="23">
        <v>72</v>
      </c>
      <c r="B176" s="24" t="s">
        <v>329</v>
      </c>
      <c r="C176" s="25"/>
      <c r="D176" s="33" t="s">
        <v>341</v>
      </c>
      <c r="E176" s="33" t="s">
        <v>358</v>
      </c>
      <c r="F176" s="24" t="s">
        <v>359</v>
      </c>
      <c r="G176" s="166"/>
      <c r="H176" s="166" t="s">
        <v>188</v>
      </c>
      <c r="I176" s="166"/>
      <c r="J176" s="166"/>
      <c r="K176" s="27"/>
      <c r="L176" s="27"/>
      <c r="M176" s="27"/>
      <c r="N176" s="28">
        <v>300</v>
      </c>
      <c r="O176" s="28">
        <f t="shared" si="97"/>
        <v>309</v>
      </c>
      <c r="P176" s="21"/>
      <c r="Q176" s="28">
        <f t="shared" si="98"/>
        <v>340</v>
      </c>
      <c r="R176" s="28">
        <f t="shared" si="99"/>
        <v>371</v>
      </c>
      <c r="S176" s="25">
        <v>40</v>
      </c>
      <c r="T176" s="25">
        <v>40</v>
      </c>
      <c r="U176" s="17"/>
      <c r="V176" s="25">
        <f t="shared" si="100"/>
        <v>15</v>
      </c>
      <c r="W176" s="25">
        <f t="shared" si="126"/>
        <v>5099</v>
      </c>
      <c r="X176" s="25">
        <f t="shared" si="102"/>
        <v>6122</v>
      </c>
      <c r="Y176" s="25"/>
      <c r="Z176" s="30">
        <f t="shared" si="127"/>
        <v>5610</v>
      </c>
      <c r="AA176" s="31">
        <f t="shared" si="128"/>
        <v>5</v>
      </c>
      <c r="AB176" s="31">
        <f t="shared" si="129"/>
        <v>8</v>
      </c>
      <c r="AC176" s="31"/>
      <c r="AD176" s="31">
        <f t="shared" si="130"/>
        <v>9</v>
      </c>
      <c r="AE176" s="32">
        <f t="shared" si="131"/>
        <v>4</v>
      </c>
      <c r="AF176" s="32">
        <f t="shared" si="132"/>
        <v>4</v>
      </c>
    </row>
    <row r="177" spans="1:35" s="14" customFormat="1" ht="21.75" customHeight="1">
      <c r="A177" s="23">
        <v>73</v>
      </c>
      <c r="B177" s="24" t="s">
        <v>329</v>
      </c>
      <c r="C177" s="25"/>
      <c r="D177" s="33" t="s">
        <v>330</v>
      </c>
      <c r="E177" s="60" t="s">
        <v>360</v>
      </c>
      <c r="F177" s="24" t="s">
        <v>361</v>
      </c>
      <c r="G177" s="63"/>
      <c r="H177" s="63" t="s">
        <v>188</v>
      </c>
      <c r="I177" s="63"/>
      <c r="J177" s="63"/>
      <c r="K177" s="61"/>
      <c r="L177" s="61"/>
      <c r="M177" s="61"/>
      <c r="N177" s="28">
        <v>450</v>
      </c>
      <c r="O177" s="28">
        <f t="shared" si="97"/>
        <v>464</v>
      </c>
      <c r="P177" s="21"/>
      <c r="Q177" s="28">
        <f t="shared" si="98"/>
        <v>510</v>
      </c>
      <c r="R177" s="28">
        <f t="shared" si="99"/>
        <v>557</v>
      </c>
      <c r="S177" s="25">
        <v>40</v>
      </c>
      <c r="T177" s="25">
        <v>40</v>
      </c>
      <c r="U177" s="17"/>
      <c r="V177" s="25">
        <f t="shared" si="100"/>
        <v>15</v>
      </c>
      <c r="W177" s="25">
        <f t="shared" si="126"/>
        <v>7656</v>
      </c>
      <c r="X177" s="25">
        <f t="shared" si="102"/>
        <v>9191</v>
      </c>
      <c r="Y177" s="25"/>
      <c r="Z177" s="30">
        <f t="shared" si="127"/>
        <v>8415</v>
      </c>
      <c r="AA177" s="31">
        <f t="shared" si="128"/>
        <v>8</v>
      </c>
      <c r="AB177" s="31">
        <f t="shared" si="129"/>
        <v>12</v>
      </c>
      <c r="AC177" s="31"/>
      <c r="AD177" s="31">
        <f t="shared" si="130"/>
        <v>13</v>
      </c>
      <c r="AE177" s="32">
        <f t="shared" si="131"/>
        <v>6</v>
      </c>
      <c r="AF177" s="32">
        <f t="shared" si="132"/>
        <v>6</v>
      </c>
    </row>
    <row r="178" spans="1:35" s="14" customFormat="1" ht="21.75" customHeight="1">
      <c r="A178" s="23">
        <v>74</v>
      </c>
      <c r="B178" s="24" t="s">
        <v>329</v>
      </c>
      <c r="C178" s="24"/>
      <c r="D178" s="33" t="s">
        <v>362</v>
      </c>
      <c r="E178" s="33" t="s">
        <v>363</v>
      </c>
      <c r="F178" s="24" t="s">
        <v>364</v>
      </c>
      <c r="G178" s="166"/>
      <c r="H178" s="166" t="s">
        <v>188</v>
      </c>
      <c r="I178" s="24"/>
      <c r="J178" s="24"/>
      <c r="K178" s="24"/>
      <c r="L178" s="24"/>
      <c r="M178" s="27"/>
      <c r="N178" s="28">
        <v>510</v>
      </c>
      <c r="O178" s="28">
        <f>ROUND(1.03*N178,0)</f>
        <v>525</v>
      </c>
      <c r="P178" s="21"/>
      <c r="Q178" s="28">
        <f>ROUND(O178*1.1,0)</f>
        <v>578</v>
      </c>
      <c r="R178" s="28">
        <f>ROUND(O178*1.2,0)</f>
        <v>630</v>
      </c>
      <c r="S178" s="25">
        <v>40</v>
      </c>
      <c r="T178" s="25">
        <v>40</v>
      </c>
      <c r="U178" s="17"/>
      <c r="V178" s="25">
        <f>IF((S178-T178)&lt;15,15,S178-T178)</f>
        <v>15</v>
      </c>
      <c r="W178" s="25">
        <f t="shared" si="126"/>
        <v>8663</v>
      </c>
      <c r="X178" s="25">
        <f>ROUND((R178*V178*1.1),0)</f>
        <v>10395</v>
      </c>
      <c r="Y178" s="25"/>
      <c r="Z178" s="30">
        <f t="shared" si="127"/>
        <v>9537</v>
      </c>
      <c r="AA178" s="31">
        <f t="shared" si="128"/>
        <v>9</v>
      </c>
      <c r="AB178" s="31">
        <f t="shared" si="129"/>
        <v>13</v>
      </c>
      <c r="AC178" s="31"/>
      <c r="AD178" s="31">
        <f t="shared" si="130"/>
        <v>14</v>
      </c>
      <c r="AE178" s="32">
        <f t="shared" si="131"/>
        <v>7</v>
      </c>
      <c r="AF178" s="32">
        <f t="shared" si="132"/>
        <v>7</v>
      </c>
    </row>
    <row r="179" spans="1:35" s="14" customFormat="1" ht="21.75" customHeight="1">
      <c r="A179" s="23">
        <v>75</v>
      </c>
      <c r="B179" s="24" t="s">
        <v>329</v>
      </c>
      <c r="C179" s="25"/>
      <c r="D179" s="33" t="s">
        <v>362</v>
      </c>
      <c r="E179" s="33" t="s">
        <v>365</v>
      </c>
      <c r="F179" s="24" t="s">
        <v>366</v>
      </c>
      <c r="G179" s="166"/>
      <c r="H179" s="166" t="s">
        <v>188</v>
      </c>
      <c r="I179" s="166"/>
      <c r="J179" s="166"/>
      <c r="K179" s="27"/>
      <c r="L179" s="27"/>
      <c r="M179" s="27"/>
      <c r="N179" s="28">
        <v>692</v>
      </c>
      <c r="O179" s="28">
        <f>ROUND(1.03*N179,0)</f>
        <v>713</v>
      </c>
      <c r="P179" s="21"/>
      <c r="Q179" s="28">
        <f>ROUND(O179*1.1,0)</f>
        <v>784</v>
      </c>
      <c r="R179" s="28">
        <f>ROUND(O179*1.2,0)</f>
        <v>856</v>
      </c>
      <c r="S179" s="25">
        <v>40</v>
      </c>
      <c r="T179" s="25">
        <v>40</v>
      </c>
      <c r="U179" s="17"/>
      <c r="V179" s="25">
        <f>IF((S179-T179)&lt;15,15,S179-T179)</f>
        <v>15</v>
      </c>
      <c r="W179" s="25">
        <f t="shared" si="126"/>
        <v>11765</v>
      </c>
      <c r="X179" s="25">
        <f>ROUND((R179*V179*1.1),0)</f>
        <v>14124</v>
      </c>
      <c r="Y179" s="25"/>
      <c r="Z179" s="30">
        <f t="shared" si="127"/>
        <v>12936</v>
      </c>
      <c r="AA179" s="31">
        <f t="shared" si="128"/>
        <v>12</v>
      </c>
      <c r="AB179" s="31">
        <f t="shared" si="129"/>
        <v>18</v>
      </c>
      <c r="AC179" s="31"/>
      <c r="AD179" s="31">
        <f t="shared" si="130"/>
        <v>20</v>
      </c>
      <c r="AE179" s="32">
        <f t="shared" si="131"/>
        <v>9</v>
      </c>
      <c r="AF179" s="32">
        <f t="shared" si="132"/>
        <v>10</v>
      </c>
    </row>
    <row r="180" spans="1:35" s="14" customFormat="1" ht="21.75" customHeight="1">
      <c r="A180" s="23">
        <v>76</v>
      </c>
      <c r="B180" s="24" t="s">
        <v>329</v>
      </c>
      <c r="C180" s="25"/>
      <c r="D180" s="33" t="s">
        <v>362</v>
      </c>
      <c r="E180" s="33" t="s">
        <v>367</v>
      </c>
      <c r="F180" s="24" t="s">
        <v>368</v>
      </c>
      <c r="G180" s="166"/>
      <c r="H180" s="166" t="s">
        <v>188</v>
      </c>
      <c r="I180" s="166"/>
      <c r="J180" s="166"/>
      <c r="K180" s="27"/>
      <c r="L180" s="27"/>
      <c r="M180" s="27"/>
      <c r="N180" s="28">
        <v>385</v>
      </c>
      <c r="O180" s="28">
        <f t="shared" ref="O180:O182" si="133">ROUND(1.03*N180,0)</f>
        <v>397</v>
      </c>
      <c r="P180" s="21"/>
      <c r="Q180" s="28">
        <f t="shared" ref="Q180:Q182" si="134">ROUND(O180*1.1,0)</f>
        <v>437</v>
      </c>
      <c r="R180" s="28">
        <f t="shared" ref="R180:R182" si="135">ROUND(O180*1.2,0)</f>
        <v>476</v>
      </c>
      <c r="S180" s="25">
        <v>40</v>
      </c>
      <c r="T180" s="25">
        <v>40</v>
      </c>
      <c r="U180" s="17"/>
      <c r="V180" s="25">
        <f t="shared" ref="V180:V182" si="136">IF((S180-T180)&lt;15,15,S180-T180)</f>
        <v>15</v>
      </c>
      <c r="W180" s="25">
        <f t="shared" si="126"/>
        <v>6551</v>
      </c>
      <c r="X180" s="25">
        <f t="shared" ref="X180:X182" si="137">ROUND((R180*V180*1.1),0)</f>
        <v>7854</v>
      </c>
      <c r="Y180" s="25"/>
      <c r="Z180" s="30">
        <f t="shared" si="127"/>
        <v>7211</v>
      </c>
      <c r="AA180" s="31">
        <f t="shared" si="128"/>
        <v>7</v>
      </c>
      <c r="AB180" s="31">
        <f t="shared" si="129"/>
        <v>10</v>
      </c>
      <c r="AC180" s="31"/>
      <c r="AD180" s="31">
        <f t="shared" si="130"/>
        <v>11</v>
      </c>
      <c r="AE180" s="32">
        <f t="shared" si="131"/>
        <v>5</v>
      </c>
      <c r="AF180" s="32">
        <f t="shared" si="132"/>
        <v>5</v>
      </c>
    </row>
    <row r="181" spans="1:35" s="76" customFormat="1" ht="21.75" customHeight="1">
      <c r="A181" s="23">
        <v>77</v>
      </c>
      <c r="B181" s="24" t="s">
        <v>329</v>
      </c>
      <c r="C181" s="25"/>
      <c r="D181" s="33" t="s">
        <v>369</v>
      </c>
      <c r="E181" s="33" t="s">
        <v>369</v>
      </c>
      <c r="F181" s="24" t="s">
        <v>370</v>
      </c>
      <c r="G181" s="166"/>
      <c r="H181" s="166"/>
      <c r="I181" s="166"/>
      <c r="J181" s="166"/>
      <c r="K181" s="27"/>
      <c r="L181" s="27"/>
      <c r="M181" s="27"/>
      <c r="N181" s="28">
        <v>360</v>
      </c>
      <c r="O181" s="28">
        <f>ROUND(1.03*N181,0)</f>
        <v>371</v>
      </c>
      <c r="P181" s="21"/>
      <c r="Q181" s="28">
        <f>ROUND(O181*1.1,0)</f>
        <v>408</v>
      </c>
      <c r="R181" s="28">
        <f>ROUND(O181*1.2,0)</f>
        <v>445</v>
      </c>
      <c r="S181" s="25">
        <v>40</v>
      </c>
      <c r="T181" s="25">
        <v>40</v>
      </c>
      <c r="U181" s="17"/>
      <c r="V181" s="25">
        <f>IF((S181-T181)&lt;15,15,S181-T181)</f>
        <v>15</v>
      </c>
      <c r="W181" s="25">
        <f t="shared" si="126"/>
        <v>6122</v>
      </c>
      <c r="X181" s="25">
        <f>ROUND((R181*V181*1.1),0)</f>
        <v>7343</v>
      </c>
      <c r="Y181" s="25"/>
      <c r="Z181" s="30">
        <f t="shared" si="127"/>
        <v>6732</v>
      </c>
      <c r="AA181" s="31">
        <f t="shared" si="128"/>
        <v>6</v>
      </c>
      <c r="AB181" s="31">
        <f t="shared" si="129"/>
        <v>9</v>
      </c>
      <c r="AC181" s="31"/>
      <c r="AD181" s="31">
        <f t="shared" si="130"/>
        <v>10</v>
      </c>
      <c r="AE181" s="32">
        <f t="shared" si="131"/>
        <v>5</v>
      </c>
      <c r="AF181" s="32">
        <f t="shared" si="132"/>
        <v>5</v>
      </c>
    </row>
    <row r="182" spans="1:35" s="14" customFormat="1" ht="21.75" customHeight="1">
      <c r="A182" s="23">
        <v>78</v>
      </c>
      <c r="B182" s="24" t="s">
        <v>329</v>
      </c>
      <c r="C182" s="25"/>
      <c r="D182" s="60" t="s">
        <v>371</v>
      </c>
      <c r="E182" s="33" t="s">
        <v>372</v>
      </c>
      <c r="F182" s="24" t="s">
        <v>373</v>
      </c>
      <c r="G182" s="166"/>
      <c r="H182" s="166"/>
      <c r="I182" s="166"/>
      <c r="J182" s="166"/>
      <c r="K182" s="27"/>
      <c r="L182" s="27"/>
      <c r="M182" s="27"/>
      <c r="N182" s="28">
        <v>390</v>
      </c>
      <c r="O182" s="28">
        <f t="shared" si="133"/>
        <v>402</v>
      </c>
      <c r="P182" s="21"/>
      <c r="Q182" s="28">
        <f t="shared" si="134"/>
        <v>442</v>
      </c>
      <c r="R182" s="28">
        <f t="shared" si="135"/>
        <v>482</v>
      </c>
      <c r="S182" s="25">
        <v>40</v>
      </c>
      <c r="T182" s="25">
        <v>40</v>
      </c>
      <c r="U182" s="17"/>
      <c r="V182" s="25">
        <f t="shared" si="136"/>
        <v>15</v>
      </c>
      <c r="W182" s="25">
        <f t="shared" si="126"/>
        <v>6633</v>
      </c>
      <c r="X182" s="25">
        <f t="shared" si="137"/>
        <v>7953</v>
      </c>
      <c r="Y182" s="25"/>
      <c r="Z182" s="30">
        <f t="shared" si="127"/>
        <v>7293</v>
      </c>
      <c r="AA182" s="31">
        <f t="shared" si="128"/>
        <v>7</v>
      </c>
      <c r="AB182" s="31">
        <f t="shared" si="129"/>
        <v>10</v>
      </c>
      <c r="AC182" s="31"/>
      <c r="AD182" s="31">
        <f t="shared" si="130"/>
        <v>11</v>
      </c>
      <c r="AE182" s="32">
        <f t="shared" si="131"/>
        <v>5</v>
      </c>
      <c r="AF182" s="32">
        <f t="shared" si="132"/>
        <v>6</v>
      </c>
    </row>
    <row r="183" spans="1:35" s="76" customFormat="1" ht="21.75" customHeight="1">
      <c r="A183" s="23">
        <v>79</v>
      </c>
      <c r="B183" s="24" t="s">
        <v>329</v>
      </c>
      <c r="C183" s="25"/>
      <c r="D183" s="33" t="s">
        <v>369</v>
      </c>
      <c r="E183" s="33" t="s">
        <v>374</v>
      </c>
      <c r="F183" s="24" t="s">
        <v>375</v>
      </c>
      <c r="G183" s="166"/>
      <c r="H183" s="166" t="s">
        <v>188</v>
      </c>
      <c r="I183" s="166"/>
      <c r="J183" s="166"/>
      <c r="K183" s="27"/>
      <c r="L183" s="27"/>
      <c r="M183" s="27"/>
      <c r="N183" s="28">
        <v>350</v>
      </c>
      <c r="O183" s="28">
        <f>ROUND(1.03*N183,0)</f>
        <v>361</v>
      </c>
      <c r="P183" s="21"/>
      <c r="Q183" s="28">
        <f>ROUND(O183*1.1,0)</f>
        <v>397</v>
      </c>
      <c r="R183" s="28">
        <f>ROUND(O183*1.2,0)</f>
        <v>433</v>
      </c>
      <c r="S183" s="25">
        <v>40</v>
      </c>
      <c r="T183" s="25">
        <v>40</v>
      </c>
      <c r="U183" s="17"/>
      <c r="V183" s="25">
        <f>IF((S183-T183)&lt;15,15,S183-T183)</f>
        <v>15</v>
      </c>
      <c r="W183" s="25">
        <f t="shared" si="126"/>
        <v>5957</v>
      </c>
      <c r="X183" s="25">
        <f>ROUND((R183*V183*1.1),0)</f>
        <v>7145</v>
      </c>
      <c r="Y183" s="25"/>
      <c r="Z183" s="30">
        <f t="shared" si="127"/>
        <v>6551</v>
      </c>
      <c r="AA183" s="31">
        <f t="shared" si="128"/>
        <v>6</v>
      </c>
      <c r="AB183" s="31">
        <f t="shared" si="129"/>
        <v>9</v>
      </c>
      <c r="AC183" s="31"/>
      <c r="AD183" s="31">
        <f t="shared" si="130"/>
        <v>10</v>
      </c>
      <c r="AE183" s="32">
        <f t="shared" si="131"/>
        <v>5</v>
      </c>
      <c r="AF183" s="32">
        <f t="shared" si="132"/>
        <v>5</v>
      </c>
    </row>
    <row r="184" spans="1:35" s="76" customFormat="1" ht="21.75" customHeight="1">
      <c r="A184" s="23">
        <v>80</v>
      </c>
      <c r="B184" s="24" t="s">
        <v>329</v>
      </c>
      <c r="C184" s="25"/>
      <c r="D184" s="33" t="s">
        <v>369</v>
      </c>
      <c r="E184" s="33" t="s">
        <v>376</v>
      </c>
      <c r="F184" s="24" t="s">
        <v>377</v>
      </c>
      <c r="G184" s="166"/>
      <c r="H184" s="166" t="s">
        <v>188</v>
      </c>
      <c r="I184" s="166"/>
      <c r="J184" s="166"/>
      <c r="K184" s="27"/>
      <c r="L184" s="27"/>
      <c r="M184" s="27"/>
      <c r="N184" s="28">
        <v>540</v>
      </c>
      <c r="O184" s="28">
        <f>ROUND(1.03*N184,0)</f>
        <v>556</v>
      </c>
      <c r="P184" s="21"/>
      <c r="Q184" s="28">
        <f>ROUND(O184*1.1,0)</f>
        <v>612</v>
      </c>
      <c r="R184" s="28">
        <f>ROUND(O184*1.2,0)</f>
        <v>667</v>
      </c>
      <c r="S184" s="25">
        <v>40</v>
      </c>
      <c r="T184" s="25">
        <v>40</v>
      </c>
      <c r="U184" s="17"/>
      <c r="V184" s="25">
        <f>IF((S184-T184)&lt;15,15,S184-T184)</f>
        <v>15</v>
      </c>
      <c r="W184" s="25">
        <f t="shared" si="126"/>
        <v>9174</v>
      </c>
      <c r="X184" s="25">
        <f>ROUND((R184*V184*1.1),0)</f>
        <v>11006</v>
      </c>
      <c r="Y184" s="25"/>
      <c r="Z184" s="30">
        <f t="shared" si="127"/>
        <v>10098</v>
      </c>
      <c r="AA184" s="31">
        <f t="shared" si="128"/>
        <v>9</v>
      </c>
      <c r="AB184" s="31">
        <f t="shared" si="129"/>
        <v>14</v>
      </c>
      <c r="AC184" s="31"/>
      <c r="AD184" s="31">
        <f t="shared" si="130"/>
        <v>15</v>
      </c>
      <c r="AE184" s="32">
        <f t="shared" si="131"/>
        <v>7</v>
      </c>
      <c r="AF184" s="32">
        <f t="shared" si="132"/>
        <v>8</v>
      </c>
    </row>
    <row r="185" spans="1:35" s="76" customFormat="1" ht="29.25" customHeight="1">
      <c r="A185" s="23"/>
      <c r="B185" s="88" t="s">
        <v>378</v>
      </c>
      <c r="C185" s="25">
        <v>12</v>
      </c>
      <c r="D185" s="33"/>
      <c r="E185" s="33"/>
      <c r="F185" s="24"/>
      <c r="G185" s="166"/>
      <c r="H185" s="166"/>
      <c r="I185" s="166">
        <v>5</v>
      </c>
      <c r="J185" s="166" t="s">
        <v>40</v>
      </c>
      <c r="K185" s="27" t="s">
        <v>379</v>
      </c>
      <c r="L185" s="27">
        <v>3</v>
      </c>
      <c r="M185" s="27" t="s">
        <v>1</v>
      </c>
      <c r="N185" s="28"/>
      <c r="O185" s="28"/>
      <c r="P185" s="21"/>
      <c r="Q185" s="28">
        <f>SUM(Q186:Q196)</f>
        <v>7994</v>
      </c>
      <c r="R185" s="28">
        <f t="shared" ref="R185:AF185" si="138">SUM(R186:R196)</f>
        <v>8721</v>
      </c>
      <c r="S185" s="28">
        <f t="shared" si="138"/>
        <v>440</v>
      </c>
      <c r="T185" s="28">
        <f t="shared" si="138"/>
        <v>440</v>
      </c>
      <c r="U185" s="21"/>
      <c r="V185" s="28"/>
      <c r="W185" s="28">
        <f t="shared" si="138"/>
        <v>119925</v>
      </c>
      <c r="X185" s="28">
        <f t="shared" si="138"/>
        <v>143898</v>
      </c>
      <c r="Y185" s="28">
        <v>20</v>
      </c>
      <c r="Z185" s="22">
        <f t="shared" si="138"/>
        <v>131904</v>
      </c>
      <c r="AA185" s="28">
        <f t="shared" si="138"/>
        <v>120</v>
      </c>
      <c r="AB185" s="28">
        <f t="shared" si="138"/>
        <v>182</v>
      </c>
      <c r="AC185" s="28">
        <f t="shared" si="138"/>
        <v>0</v>
      </c>
      <c r="AD185" s="28">
        <f t="shared" si="138"/>
        <v>199</v>
      </c>
      <c r="AE185" s="28">
        <f t="shared" si="138"/>
        <v>92</v>
      </c>
      <c r="AF185" s="28">
        <f t="shared" si="138"/>
        <v>101</v>
      </c>
      <c r="AI185" s="76">
        <v>131904</v>
      </c>
    </row>
    <row r="186" spans="1:35" s="14" customFormat="1" ht="18" customHeight="1">
      <c r="A186" s="23">
        <v>81</v>
      </c>
      <c r="B186" s="24" t="s">
        <v>329</v>
      </c>
      <c r="C186" s="25"/>
      <c r="D186" s="60" t="s">
        <v>371</v>
      </c>
      <c r="E186" s="60" t="s">
        <v>371</v>
      </c>
      <c r="F186" s="24" t="s">
        <v>380</v>
      </c>
      <c r="G186" s="63"/>
      <c r="H186" s="63" t="s">
        <v>188</v>
      </c>
      <c r="I186" s="63"/>
      <c r="J186" s="63"/>
      <c r="K186" s="61"/>
      <c r="L186" s="61"/>
      <c r="M186" s="61"/>
      <c r="N186" s="28">
        <v>400</v>
      </c>
      <c r="O186" s="28">
        <f t="shared" ref="O186:O196" si="139">ROUND(1.03*N186,0)</f>
        <v>412</v>
      </c>
      <c r="P186" s="21"/>
      <c r="Q186" s="28">
        <f t="shared" ref="Q186:Q196" si="140">ROUND(O186*1.1,0)</f>
        <v>453</v>
      </c>
      <c r="R186" s="28">
        <f t="shared" ref="R186:R196" si="141">ROUND(O186*1.2,0)</f>
        <v>494</v>
      </c>
      <c r="S186" s="25">
        <v>40</v>
      </c>
      <c r="T186" s="25">
        <v>40</v>
      </c>
      <c r="U186" s="17"/>
      <c r="V186" s="25">
        <f t="shared" ref="V186:V196" si="142">IF((S186-T186)&lt;15,15,S186-T186)</f>
        <v>15</v>
      </c>
      <c r="W186" s="25">
        <f t="shared" ref="W186:W196" si="143">ROUND((O186*V186)*1.1,0)</f>
        <v>6798</v>
      </c>
      <c r="X186" s="25">
        <f t="shared" ref="X186:X196" si="144">ROUND((R186*V186*1.1),0)</f>
        <v>8151</v>
      </c>
      <c r="Y186" s="25"/>
      <c r="Z186" s="30">
        <f t="shared" ref="Z186:Z197" si="145">ROUND((Q186*V186*1.1),0)</f>
        <v>7475</v>
      </c>
      <c r="AA186" s="31">
        <f t="shared" ref="AA186:AA197" si="146">ROUND(X186/(20*60),0)</f>
        <v>7</v>
      </c>
      <c r="AB186" s="31">
        <f t="shared" ref="AB186:AB197" si="147">ROUND(Z186/(12*60),0)</f>
        <v>10</v>
      </c>
      <c r="AC186" s="31"/>
      <c r="AD186" s="31">
        <f t="shared" ref="AD186:AD197" si="148">ROUND(X186/(12*60),0)</f>
        <v>11</v>
      </c>
      <c r="AE186" s="32">
        <f t="shared" ref="AE186:AE197" si="149">ROUND(Z186/(24*60),0)</f>
        <v>5</v>
      </c>
      <c r="AF186" s="32">
        <f t="shared" ref="AF186:AF197" si="150">ROUND(X186/(24*60),0)</f>
        <v>6</v>
      </c>
    </row>
    <row r="187" spans="1:35" s="76" customFormat="1" ht="18" customHeight="1">
      <c r="A187" s="23">
        <v>82</v>
      </c>
      <c r="B187" s="24" t="s">
        <v>329</v>
      </c>
      <c r="C187" s="25"/>
      <c r="D187" s="60" t="s">
        <v>381</v>
      </c>
      <c r="E187" s="60" t="s">
        <v>381</v>
      </c>
      <c r="F187" s="24" t="s">
        <v>382</v>
      </c>
      <c r="G187" s="63"/>
      <c r="H187" s="63" t="s">
        <v>188</v>
      </c>
      <c r="I187" s="63"/>
      <c r="J187" s="63"/>
      <c r="K187" s="61"/>
      <c r="L187" s="61"/>
      <c r="M187" s="61"/>
      <c r="N187" s="28">
        <v>430</v>
      </c>
      <c r="O187" s="28">
        <f>ROUND(1.03*N187,0)</f>
        <v>443</v>
      </c>
      <c r="P187" s="21"/>
      <c r="Q187" s="28">
        <f>ROUND(O187*1.1,0)</f>
        <v>487</v>
      </c>
      <c r="R187" s="28">
        <f>ROUND(O187*1.2,0)</f>
        <v>532</v>
      </c>
      <c r="S187" s="25">
        <v>40</v>
      </c>
      <c r="T187" s="25">
        <v>40</v>
      </c>
      <c r="U187" s="17"/>
      <c r="V187" s="25">
        <f>IF((S187-T187)&lt;15,15,S187-T187)</f>
        <v>15</v>
      </c>
      <c r="W187" s="25">
        <f t="shared" si="143"/>
        <v>7310</v>
      </c>
      <c r="X187" s="25">
        <f>ROUND((R187*V187*1.1),0)</f>
        <v>8778</v>
      </c>
      <c r="Y187" s="25"/>
      <c r="Z187" s="30">
        <f t="shared" si="145"/>
        <v>8036</v>
      </c>
      <c r="AA187" s="31">
        <f t="shared" si="146"/>
        <v>7</v>
      </c>
      <c r="AB187" s="31">
        <f t="shared" si="147"/>
        <v>11</v>
      </c>
      <c r="AC187" s="31"/>
      <c r="AD187" s="31">
        <f t="shared" si="148"/>
        <v>12</v>
      </c>
      <c r="AE187" s="32">
        <f t="shared" si="149"/>
        <v>6</v>
      </c>
      <c r="AF187" s="32">
        <f t="shared" si="150"/>
        <v>6</v>
      </c>
    </row>
    <row r="188" spans="1:35" s="76" customFormat="1" ht="18" customHeight="1">
      <c r="A188" s="23">
        <v>83</v>
      </c>
      <c r="B188" s="24" t="s">
        <v>329</v>
      </c>
      <c r="C188" s="25"/>
      <c r="D188" s="60" t="s">
        <v>381</v>
      </c>
      <c r="E188" s="60" t="s">
        <v>383</v>
      </c>
      <c r="F188" s="24" t="s">
        <v>384</v>
      </c>
      <c r="G188" s="166"/>
      <c r="H188" s="166" t="s">
        <v>188</v>
      </c>
      <c r="I188" s="166"/>
      <c r="J188" s="166"/>
      <c r="K188" s="27"/>
      <c r="L188" s="27"/>
      <c r="M188" s="27"/>
      <c r="N188" s="28">
        <v>370</v>
      </c>
      <c r="O188" s="28">
        <f t="shared" si="139"/>
        <v>381</v>
      </c>
      <c r="P188" s="21"/>
      <c r="Q188" s="28">
        <f t="shared" si="140"/>
        <v>419</v>
      </c>
      <c r="R188" s="28">
        <f t="shared" si="141"/>
        <v>457</v>
      </c>
      <c r="S188" s="25">
        <v>40</v>
      </c>
      <c r="T188" s="25">
        <v>40</v>
      </c>
      <c r="U188" s="17"/>
      <c r="V188" s="25">
        <f t="shared" si="142"/>
        <v>15</v>
      </c>
      <c r="W188" s="25">
        <f t="shared" si="143"/>
        <v>6287</v>
      </c>
      <c r="X188" s="25">
        <f t="shared" si="144"/>
        <v>7541</v>
      </c>
      <c r="Y188" s="25"/>
      <c r="Z188" s="30">
        <f t="shared" si="145"/>
        <v>6914</v>
      </c>
      <c r="AA188" s="31">
        <f t="shared" si="146"/>
        <v>6</v>
      </c>
      <c r="AB188" s="31">
        <f t="shared" si="147"/>
        <v>10</v>
      </c>
      <c r="AC188" s="31"/>
      <c r="AD188" s="31">
        <f t="shared" si="148"/>
        <v>10</v>
      </c>
      <c r="AE188" s="32">
        <f t="shared" si="149"/>
        <v>5</v>
      </c>
      <c r="AF188" s="32">
        <f t="shared" si="150"/>
        <v>5</v>
      </c>
    </row>
    <row r="189" spans="1:35" s="14" customFormat="1" ht="18" customHeight="1">
      <c r="A189" s="23">
        <v>84</v>
      </c>
      <c r="B189" s="24" t="s">
        <v>329</v>
      </c>
      <c r="C189" s="25"/>
      <c r="D189" s="33" t="s">
        <v>385</v>
      </c>
      <c r="E189" s="33" t="s">
        <v>386</v>
      </c>
      <c r="F189" s="24" t="s">
        <v>387</v>
      </c>
      <c r="G189" s="166"/>
      <c r="H189" s="166" t="s">
        <v>188</v>
      </c>
      <c r="I189" s="166"/>
      <c r="J189" s="166"/>
      <c r="K189" s="27"/>
      <c r="L189" s="27"/>
      <c r="M189" s="27"/>
      <c r="N189" s="28">
        <v>400</v>
      </c>
      <c r="O189" s="28">
        <f t="shared" si="139"/>
        <v>412</v>
      </c>
      <c r="P189" s="21"/>
      <c r="Q189" s="28">
        <f t="shared" si="140"/>
        <v>453</v>
      </c>
      <c r="R189" s="28">
        <f t="shared" si="141"/>
        <v>494</v>
      </c>
      <c r="S189" s="25">
        <v>40</v>
      </c>
      <c r="T189" s="25">
        <v>40</v>
      </c>
      <c r="U189" s="17"/>
      <c r="V189" s="25">
        <f t="shared" si="142"/>
        <v>15</v>
      </c>
      <c r="W189" s="25">
        <f t="shared" si="143"/>
        <v>6798</v>
      </c>
      <c r="X189" s="25">
        <f t="shared" si="144"/>
        <v>8151</v>
      </c>
      <c r="Y189" s="25"/>
      <c r="Z189" s="30">
        <f t="shared" si="145"/>
        <v>7475</v>
      </c>
      <c r="AA189" s="31">
        <f t="shared" si="146"/>
        <v>7</v>
      </c>
      <c r="AB189" s="31">
        <f t="shared" si="147"/>
        <v>10</v>
      </c>
      <c r="AC189" s="31"/>
      <c r="AD189" s="31">
        <f t="shared" si="148"/>
        <v>11</v>
      </c>
      <c r="AE189" s="32">
        <f t="shared" si="149"/>
        <v>5</v>
      </c>
      <c r="AF189" s="32">
        <f t="shared" si="150"/>
        <v>6</v>
      </c>
    </row>
    <row r="190" spans="1:35" s="76" customFormat="1" ht="18" customHeight="1">
      <c r="A190" s="23">
        <v>85</v>
      </c>
      <c r="B190" s="24" t="s">
        <v>329</v>
      </c>
      <c r="C190" s="25"/>
      <c r="D190" s="33" t="s">
        <v>385</v>
      </c>
      <c r="E190" s="33" t="s">
        <v>388</v>
      </c>
      <c r="F190" s="24" t="s">
        <v>389</v>
      </c>
      <c r="G190" s="166"/>
      <c r="H190" s="166" t="s">
        <v>188</v>
      </c>
      <c r="I190" s="166"/>
      <c r="J190" s="166"/>
      <c r="K190" s="27"/>
      <c r="L190" s="27"/>
      <c r="M190" s="27"/>
      <c r="N190" s="28">
        <v>300</v>
      </c>
      <c r="O190" s="28">
        <f t="shared" si="139"/>
        <v>309</v>
      </c>
      <c r="P190" s="21"/>
      <c r="Q190" s="28">
        <f t="shared" si="140"/>
        <v>340</v>
      </c>
      <c r="R190" s="28">
        <f t="shared" si="141"/>
        <v>371</v>
      </c>
      <c r="S190" s="25">
        <v>40</v>
      </c>
      <c r="T190" s="25">
        <v>40</v>
      </c>
      <c r="U190" s="17"/>
      <c r="V190" s="25">
        <f t="shared" si="142"/>
        <v>15</v>
      </c>
      <c r="W190" s="25">
        <f t="shared" si="143"/>
        <v>5099</v>
      </c>
      <c r="X190" s="25">
        <f t="shared" si="144"/>
        <v>6122</v>
      </c>
      <c r="Y190" s="25"/>
      <c r="Z190" s="30">
        <f t="shared" si="145"/>
        <v>5610</v>
      </c>
      <c r="AA190" s="31">
        <f t="shared" si="146"/>
        <v>5</v>
      </c>
      <c r="AB190" s="31">
        <f t="shared" si="147"/>
        <v>8</v>
      </c>
      <c r="AC190" s="31"/>
      <c r="AD190" s="31">
        <f t="shared" si="148"/>
        <v>9</v>
      </c>
      <c r="AE190" s="32">
        <f t="shared" si="149"/>
        <v>4</v>
      </c>
      <c r="AF190" s="32">
        <f t="shared" si="150"/>
        <v>4</v>
      </c>
    </row>
    <row r="191" spans="1:35" s="14" customFormat="1" ht="18" customHeight="1">
      <c r="A191" s="23">
        <v>86</v>
      </c>
      <c r="B191" s="24" t="s">
        <v>329</v>
      </c>
      <c r="C191" s="25"/>
      <c r="D191" s="60" t="s">
        <v>390</v>
      </c>
      <c r="E191" s="60" t="s">
        <v>391</v>
      </c>
      <c r="F191" s="24" t="s">
        <v>392</v>
      </c>
      <c r="G191" s="63"/>
      <c r="H191" s="63" t="s">
        <v>188</v>
      </c>
      <c r="I191" s="63"/>
      <c r="J191" s="63"/>
      <c r="K191" s="61"/>
      <c r="L191" s="61"/>
      <c r="M191" s="61"/>
      <c r="N191" s="28">
        <v>2817</v>
      </c>
      <c r="O191" s="28">
        <f>ROUND(1.03*N191,0)</f>
        <v>2902</v>
      </c>
      <c r="P191" s="21"/>
      <c r="Q191" s="28">
        <f>ROUND(O191*1.1,0)</f>
        <v>3192</v>
      </c>
      <c r="R191" s="28">
        <f>ROUND(O191*1.2,0)</f>
        <v>3482</v>
      </c>
      <c r="S191" s="25">
        <v>40</v>
      </c>
      <c r="T191" s="25">
        <v>40</v>
      </c>
      <c r="U191" s="17"/>
      <c r="V191" s="25">
        <f>IF((S191-T191)&lt;15,15,S191-T191)</f>
        <v>15</v>
      </c>
      <c r="W191" s="25">
        <f t="shared" si="143"/>
        <v>47883</v>
      </c>
      <c r="X191" s="25">
        <f>ROUND((R191*V191*1.1),0)</f>
        <v>57453</v>
      </c>
      <c r="Y191" s="25"/>
      <c r="Z191" s="30">
        <f t="shared" si="145"/>
        <v>52668</v>
      </c>
      <c r="AA191" s="31">
        <f t="shared" si="146"/>
        <v>48</v>
      </c>
      <c r="AB191" s="31">
        <f t="shared" si="147"/>
        <v>73</v>
      </c>
      <c r="AC191" s="31"/>
      <c r="AD191" s="31">
        <f t="shared" si="148"/>
        <v>80</v>
      </c>
      <c r="AE191" s="32">
        <f t="shared" si="149"/>
        <v>37</v>
      </c>
      <c r="AF191" s="32">
        <f t="shared" si="150"/>
        <v>40</v>
      </c>
    </row>
    <row r="192" spans="1:35" s="14" customFormat="1" ht="18" customHeight="1">
      <c r="A192" s="23">
        <v>87</v>
      </c>
      <c r="B192" s="24" t="s">
        <v>329</v>
      </c>
      <c r="C192" s="25"/>
      <c r="D192" s="60" t="s">
        <v>390</v>
      </c>
      <c r="E192" s="60" t="s">
        <v>393</v>
      </c>
      <c r="F192" s="24" t="s">
        <v>394</v>
      </c>
      <c r="G192" s="166"/>
      <c r="H192" s="166" t="s">
        <v>188</v>
      </c>
      <c r="I192" s="166"/>
      <c r="J192" s="166"/>
      <c r="K192" s="27"/>
      <c r="L192" s="27"/>
      <c r="M192" s="27"/>
      <c r="N192" s="28">
        <v>600</v>
      </c>
      <c r="O192" s="28">
        <f>ROUND(1.03*N192,0)</f>
        <v>618</v>
      </c>
      <c r="P192" s="21"/>
      <c r="Q192" s="28">
        <f>ROUND(O192*1.1,0)</f>
        <v>680</v>
      </c>
      <c r="R192" s="28">
        <f>ROUND(O192*1.2,0)</f>
        <v>742</v>
      </c>
      <c r="S192" s="25">
        <v>40</v>
      </c>
      <c r="T192" s="25">
        <v>40</v>
      </c>
      <c r="U192" s="17"/>
      <c r="V192" s="25">
        <f>IF((S192-T192)&lt;15,15,S192-T192)</f>
        <v>15</v>
      </c>
      <c r="W192" s="25">
        <f t="shared" si="143"/>
        <v>10197</v>
      </c>
      <c r="X192" s="25">
        <f>ROUND((R192*V192*1.1),0)</f>
        <v>12243</v>
      </c>
      <c r="Y192" s="25"/>
      <c r="Z192" s="30">
        <f t="shared" si="145"/>
        <v>11220</v>
      </c>
      <c r="AA192" s="31">
        <f t="shared" si="146"/>
        <v>10</v>
      </c>
      <c r="AB192" s="31">
        <f t="shared" si="147"/>
        <v>16</v>
      </c>
      <c r="AC192" s="31"/>
      <c r="AD192" s="31">
        <f t="shared" si="148"/>
        <v>17</v>
      </c>
      <c r="AE192" s="32">
        <f t="shared" si="149"/>
        <v>8</v>
      </c>
      <c r="AF192" s="32">
        <f t="shared" si="150"/>
        <v>9</v>
      </c>
    </row>
    <row r="193" spans="1:35" s="14" customFormat="1" ht="18" customHeight="1">
      <c r="A193" s="23">
        <v>88</v>
      </c>
      <c r="B193" s="24" t="s">
        <v>329</v>
      </c>
      <c r="C193" s="25"/>
      <c r="D193" s="60" t="s">
        <v>395</v>
      </c>
      <c r="E193" s="33" t="s">
        <v>396</v>
      </c>
      <c r="F193" s="24" t="s">
        <v>326</v>
      </c>
      <c r="G193" s="166"/>
      <c r="H193" s="166" t="s">
        <v>188</v>
      </c>
      <c r="I193" s="166"/>
      <c r="J193" s="166"/>
      <c r="K193" s="27"/>
      <c r="L193" s="27"/>
      <c r="M193" s="27"/>
      <c r="N193" s="28">
        <v>400</v>
      </c>
      <c r="O193" s="28">
        <f>ROUND(1.03*N193,0)</f>
        <v>412</v>
      </c>
      <c r="P193" s="21"/>
      <c r="Q193" s="28">
        <f>ROUND(O193*1.1,0)</f>
        <v>453</v>
      </c>
      <c r="R193" s="28">
        <f>ROUND(O193*1.2,0)</f>
        <v>494</v>
      </c>
      <c r="S193" s="25">
        <v>40</v>
      </c>
      <c r="T193" s="25">
        <v>40</v>
      </c>
      <c r="U193" s="17"/>
      <c r="V193" s="25">
        <f>IF((S193-T193)&lt;15,15,S193-T193)</f>
        <v>15</v>
      </c>
      <c r="W193" s="25">
        <f t="shared" si="143"/>
        <v>6798</v>
      </c>
      <c r="X193" s="25">
        <f>ROUND((R193*V193*1.1),0)</f>
        <v>8151</v>
      </c>
      <c r="Y193" s="25"/>
      <c r="Z193" s="30">
        <f t="shared" si="145"/>
        <v>7475</v>
      </c>
      <c r="AA193" s="31">
        <f t="shared" si="146"/>
        <v>7</v>
      </c>
      <c r="AB193" s="31">
        <f t="shared" si="147"/>
        <v>10</v>
      </c>
      <c r="AC193" s="31"/>
      <c r="AD193" s="31">
        <f t="shared" si="148"/>
        <v>11</v>
      </c>
      <c r="AE193" s="32">
        <f t="shared" si="149"/>
        <v>5</v>
      </c>
      <c r="AF193" s="32">
        <f t="shared" si="150"/>
        <v>6</v>
      </c>
    </row>
    <row r="194" spans="1:35" s="14" customFormat="1" ht="18" customHeight="1">
      <c r="A194" s="23">
        <v>89</v>
      </c>
      <c r="B194" s="24" t="s">
        <v>329</v>
      </c>
      <c r="C194" s="25"/>
      <c r="D194" s="33" t="s">
        <v>397</v>
      </c>
      <c r="E194" s="33" t="s">
        <v>397</v>
      </c>
      <c r="F194" s="24" t="s">
        <v>398</v>
      </c>
      <c r="G194" s="166"/>
      <c r="H194" s="166" t="s">
        <v>188</v>
      </c>
      <c r="I194" s="166"/>
      <c r="J194" s="166"/>
      <c r="K194" s="27"/>
      <c r="L194" s="27"/>
      <c r="M194" s="27"/>
      <c r="N194" s="28">
        <v>634</v>
      </c>
      <c r="O194" s="28">
        <f t="shared" si="139"/>
        <v>653</v>
      </c>
      <c r="P194" s="21"/>
      <c r="Q194" s="28">
        <f t="shared" si="140"/>
        <v>718</v>
      </c>
      <c r="R194" s="28">
        <f t="shared" si="141"/>
        <v>784</v>
      </c>
      <c r="S194" s="25">
        <v>40</v>
      </c>
      <c r="T194" s="25">
        <v>40</v>
      </c>
      <c r="U194" s="17"/>
      <c r="V194" s="25">
        <f t="shared" si="142"/>
        <v>15</v>
      </c>
      <c r="W194" s="25">
        <f t="shared" si="143"/>
        <v>10775</v>
      </c>
      <c r="X194" s="25">
        <f t="shared" si="144"/>
        <v>12936</v>
      </c>
      <c r="Y194" s="25"/>
      <c r="Z194" s="30">
        <f t="shared" si="145"/>
        <v>11847</v>
      </c>
      <c r="AA194" s="31">
        <f t="shared" si="146"/>
        <v>11</v>
      </c>
      <c r="AB194" s="31">
        <f t="shared" si="147"/>
        <v>16</v>
      </c>
      <c r="AC194" s="31"/>
      <c r="AD194" s="31">
        <f t="shared" si="148"/>
        <v>18</v>
      </c>
      <c r="AE194" s="32">
        <f t="shared" si="149"/>
        <v>8</v>
      </c>
      <c r="AF194" s="32">
        <f t="shared" si="150"/>
        <v>9</v>
      </c>
    </row>
    <row r="195" spans="1:35" s="14" customFormat="1" ht="18" customHeight="1">
      <c r="A195" s="23">
        <v>90</v>
      </c>
      <c r="B195" s="24" t="s">
        <v>329</v>
      </c>
      <c r="C195" s="25"/>
      <c r="D195" s="33" t="s">
        <v>397</v>
      </c>
      <c r="E195" s="33" t="s">
        <v>399</v>
      </c>
      <c r="F195" s="24" t="s">
        <v>400</v>
      </c>
      <c r="G195" s="166"/>
      <c r="H195" s="166" t="s">
        <v>188</v>
      </c>
      <c r="I195" s="166"/>
      <c r="J195" s="166"/>
      <c r="K195" s="27"/>
      <c r="L195" s="27"/>
      <c r="M195" s="27"/>
      <c r="N195" s="28">
        <v>380</v>
      </c>
      <c r="O195" s="28">
        <f t="shared" si="139"/>
        <v>391</v>
      </c>
      <c r="P195" s="21"/>
      <c r="Q195" s="28">
        <f t="shared" si="140"/>
        <v>430</v>
      </c>
      <c r="R195" s="28">
        <f t="shared" si="141"/>
        <v>469</v>
      </c>
      <c r="S195" s="25">
        <v>40</v>
      </c>
      <c r="T195" s="25">
        <v>40</v>
      </c>
      <c r="U195" s="17"/>
      <c r="V195" s="25">
        <f t="shared" si="142"/>
        <v>15</v>
      </c>
      <c r="W195" s="25">
        <f t="shared" si="143"/>
        <v>6452</v>
      </c>
      <c r="X195" s="25">
        <f t="shared" si="144"/>
        <v>7739</v>
      </c>
      <c r="Y195" s="25"/>
      <c r="Z195" s="30">
        <f t="shared" si="145"/>
        <v>7095</v>
      </c>
      <c r="AA195" s="31">
        <f t="shared" si="146"/>
        <v>6</v>
      </c>
      <c r="AB195" s="31">
        <f t="shared" si="147"/>
        <v>10</v>
      </c>
      <c r="AC195" s="31"/>
      <c r="AD195" s="31">
        <f t="shared" si="148"/>
        <v>11</v>
      </c>
      <c r="AE195" s="32">
        <f t="shared" si="149"/>
        <v>5</v>
      </c>
      <c r="AF195" s="32">
        <f t="shared" si="150"/>
        <v>5</v>
      </c>
    </row>
    <row r="196" spans="1:35" s="76" customFormat="1" ht="18" customHeight="1">
      <c r="A196" s="23">
        <v>91</v>
      </c>
      <c r="B196" s="24" t="s">
        <v>329</v>
      </c>
      <c r="C196" s="25"/>
      <c r="D196" s="60" t="s">
        <v>381</v>
      </c>
      <c r="E196" s="33" t="s">
        <v>401</v>
      </c>
      <c r="F196" s="24" t="s">
        <v>402</v>
      </c>
      <c r="G196" s="166"/>
      <c r="H196" s="166" t="s">
        <v>188</v>
      </c>
      <c r="I196" s="166"/>
      <c r="J196" s="166"/>
      <c r="K196" s="27"/>
      <c r="L196" s="27"/>
      <c r="M196" s="27"/>
      <c r="N196" s="28">
        <v>325</v>
      </c>
      <c r="O196" s="28">
        <f t="shared" si="139"/>
        <v>335</v>
      </c>
      <c r="P196" s="21"/>
      <c r="Q196" s="28">
        <f t="shared" si="140"/>
        <v>369</v>
      </c>
      <c r="R196" s="28">
        <f t="shared" si="141"/>
        <v>402</v>
      </c>
      <c r="S196" s="25">
        <v>40</v>
      </c>
      <c r="T196" s="25">
        <v>40</v>
      </c>
      <c r="U196" s="17"/>
      <c r="V196" s="25">
        <f t="shared" si="142"/>
        <v>15</v>
      </c>
      <c r="W196" s="25">
        <f t="shared" si="143"/>
        <v>5528</v>
      </c>
      <c r="X196" s="25">
        <f t="shared" si="144"/>
        <v>6633</v>
      </c>
      <c r="Y196" s="25"/>
      <c r="Z196" s="30">
        <f t="shared" si="145"/>
        <v>6089</v>
      </c>
      <c r="AA196" s="31">
        <f t="shared" si="146"/>
        <v>6</v>
      </c>
      <c r="AB196" s="31">
        <f t="shared" si="147"/>
        <v>8</v>
      </c>
      <c r="AC196" s="31"/>
      <c r="AD196" s="31">
        <f t="shared" si="148"/>
        <v>9</v>
      </c>
      <c r="AE196" s="32">
        <f t="shared" si="149"/>
        <v>4</v>
      </c>
      <c r="AF196" s="32">
        <f t="shared" si="150"/>
        <v>5</v>
      </c>
    </row>
    <row r="197" spans="1:35" s="14" customFormat="1" ht="18" customHeight="1">
      <c r="A197" s="23">
        <v>92</v>
      </c>
      <c r="B197" s="24" t="s">
        <v>329</v>
      </c>
      <c r="C197" s="25"/>
      <c r="D197" s="33" t="s">
        <v>385</v>
      </c>
      <c r="E197" s="33" t="s">
        <v>403</v>
      </c>
      <c r="F197" s="24" t="s">
        <v>404</v>
      </c>
      <c r="G197" s="166"/>
      <c r="H197" s="166" t="s">
        <v>188</v>
      </c>
      <c r="I197" s="166"/>
      <c r="J197" s="166"/>
      <c r="K197" s="27"/>
      <c r="L197" s="27"/>
      <c r="M197" s="27"/>
      <c r="N197" s="28">
        <v>200</v>
      </c>
      <c r="O197" s="28">
        <f>ROUND(1.03*N197,0)</f>
        <v>206</v>
      </c>
      <c r="P197" s="21"/>
      <c r="Q197" s="28">
        <f>ROUND(O197*1.1,0)</f>
        <v>227</v>
      </c>
      <c r="R197" s="28">
        <f>ROUND(O197*1.2,0)</f>
        <v>247</v>
      </c>
      <c r="S197" s="25">
        <v>40</v>
      </c>
      <c r="T197" s="25">
        <v>40</v>
      </c>
      <c r="U197" s="17"/>
      <c r="V197" s="25">
        <f>IF((S197-T197)&lt;15,15,S197-T197)</f>
        <v>15</v>
      </c>
      <c r="W197" s="25">
        <f>ROUND((O197*V197)*1.1,0)</f>
        <v>3399</v>
      </c>
      <c r="X197" s="25">
        <f>ROUND((R197*V197*1.1),0)</f>
        <v>4076</v>
      </c>
      <c r="Y197" s="25"/>
      <c r="Z197" s="30">
        <f t="shared" si="145"/>
        <v>3746</v>
      </c>
      <c r="AA197" s="31">
        <f t="shared" si="146"/>
        <v>3</v>
      </c>
      <c r="AB197" s="31">
        <f t="shared" si="147"/>
        <v>5</v>
      </c>
      <c r="AC197" s="31"/>
      <c r="AD197" s="31">
        <f t="shared" si="148"/>
        <v>6</v>
      </c>
      <c r="AE197" s="32">
        <f t="shared" si="149"/>
        <v>3</v>
      </c>
      <c r="AF197" s="32">
        <f t="shared" si="150"/>
        <v>3</v>
      </c>
    </row>
    <row r="198" spans="1:35" ht="20.100000000000001" customHeight="1">
      <c r="A198" s="62"/>
      <c r="B198" s="86"/>
      <c r="C198" s="25"/>
      <c r="D198" s="33"/>
      <c r="E198" s="33"/>
      <c r="F198" s="33"/>
      <c r="G198" s="27"/>
      <c r="H198" s="27"/>
      <c r="I198" s="27"/>
      <c r="J198" s="27"/>
      <c r="K198" s="27"/>
      <c r="L198" s="27"/>
      <c r="M198" s="27"/>
      <c r="N198" s="86"/>
      <c r="O198" s="86"/>
      <c r="P198" s="185"/>
      <c r="Q198" s="86"/>
      <c r="R198" s="86"/>
      <c r="S198" s="86"/>
      <c r="T198" s="86"/>
      <c r="U198" s="185"/>
      <c r="V198" s="86"/>
      <c r="W198" s="86"/>
      <c r="X198" s="86"/>
      <c r="Y198" s="86"/>
      <c r="Z198" s="87"/>
    </row>
    <row r="199" spans="1:35" s="14" customFormat="1" ht="18" customHeight="1">
      <c r="A199" s="23"/>
      <c r="B199" s="186" t="s">
        <v>438</v>
      </c>
      <c r="C199" s="25"/>
      <c r="D199" s="24"/>
      <c r="E199" s="60"/>
      <c r="F199" s="60"/>
      <c r="G199" s="63"/>
      <c r="H199" s="63"/>
      <c r="I199" s="63"/>
      <c r="J199" s="63"/>
      <c r="K199" s="61"/>
      <c r="L199" s="61"/>
      <c r="M199" s="61"/>
      <c r="N199" s="28"/>
      <c r="O199" s="28"/>
      <c r="P199" s="21"/>
      <c r="Q199" s="28"/>
      <c r="R199" s="28"/>
      <c r="S199" s="25"/>
      <c r="T199" s="25"/>
      <c r="U199" s="17"/>
      <c r="V199" s="25"/>
      <c r="W199" s="25"/>
      <c r="X199" s="25"/>
      <c r="Y199" s="25"/>
      <c r="Z199" s="30"/>
      <c r="AA199" s="31"/>
      <c r="AB199" s="31"/>
      <c r="AC199" s="31"/>
      <c r="AD199" s="31"/>
      <c r="AE199" s="32"/>
      <c r="AF199" s="32"/>
    </row>
    <row r="200" spans="1:35" s="14" customFormat="1" ht="21.75" customHeight="1">
      <c r="A200" s="23"/>
      <c r="B200" s="24" t="s">
        <v>439</v>
      </c>
      <c r="C200" s="25">
        <v>5</v>
      </c>
      <c r="D200" s="59"/>
      <c r="E200" s="60"/>
      <c r="F200" s="60"/>
      <c r="G200" s="63"/>
      <c r="H200" s="63"/>
      <c r="I200" s="166">
        <v>1.5</v>
      </c>
      <c r="J200" s="166" t="s">
        <v>440</v>
      </c>
      <c r="K200" s="27" t="s">
        <v>441</v>
      </c>
      <c r="L200" s="27">
        <v>2</v>
      </c>
      <c r="M200" s="61" t="s">
        <v>1</v>
      </c>
      <c r="N200" s="28"/>
      <c r="O200" s="28"/>
      <c r="P200" s="21"/>
      <c r="Q200" s="28">
        <f>SUM(Q201:Q205)</f>
        <v>4119</v>
      </c>
      <c r="R200" s="28">
        <f t="shared" ref="R200:Z200" si="151">SUM(R201:R205)</f>
        <v>4493</v>
      </c>
      <c r="S200" s="28">
        <f t="shared" si="151"/>
        <v>200</v>
      </c>
      <c r="T200" s="28">
        <f t="shared" si="151"/>
        <v>50</v>
      </c>
      <c r="U200" s="21"/>
      <c r="V200" s="28"/>
      <c r="W200" s="28">
        <f t="shared" si="151"/>
        <v>123585</v>
      </c>
      <c r="X200" s="28">
        <f t="shared" si="151"/>
        <v>148269</v>
      </c>
      <c r="Y200" s="28">
        <v>12</v>
      </c>
      <c r="Z200" s="22">
        <f t="shared" si="151"/>
        <v>135927</v>
      </c>
      <c r="AA200" s="31"/>
      <c r="AB200" s="31"/>
      <c r="AC200" s="31"/>
      <c r="AD200" s="31"/>
      <c r="AE200" s="32"/>
      <c r="AF200" s="32"/>
      <c r="AI200" s="14">
        <v>135927</v>
      </c>
    </row>
    <row r="201" spans="1:35" s="14" customFormat="1" ht="21.75" customHeight="1">
      <c r="A201" s="62">
        <v>1</v>
      </c>
      <c r="B201" s="24" t="s">
        <v>442</v>
      </c>
      <c r="C201" s="25"/>
      <c r="D201" s="33" t="s">
        <v>443</v>
      </c>
      <c r="E201" s="33" t="s">
        <v>443</v>
      </c>
      <c r="F201" s="33"/>
      <c r="G201" s="27"/>
      <c r="H201" s="27"/>
      <c r="I201" s="27"/>
      <c r="J201" s="27"/>
      <c r="K201" s="27"/>
      <c r="L201" s="27"/>
      <c r="M201" s="27"/>
      <c r="N201" s="25">
        <v>845</v>
      </c>
      <c r="O201" s="28">
        <f>ROUND(1.03*N201,0)</f>
        <v>870</v>
      </c>
      <c r="P201" s="21"/>
      <c r="Q201" s="28">
        <f>ROUND(O201*1.1,0)</f>
        <v>957</v>
      </c>
      <c r="R201" s="28">
        <f>ROUND(O201*1.2,0)</f>
        <v>1044</v>
      </c>
      <c r="S201" s="25">
        <v>40</v>
      </c>
      <c r="T201" s="25">
        <v>10</v>
      </c>
      <c r="U201" s="17"/>
      <c r="V201" s="25">
        <f>IF((S201-T201)&lt;15,15,S201-T201)</f>
        <v>30</v>
      </c>
      <c r="W201" s="25">
        <f>ROUND((O201*V201)*1.1,0)</f>
        <v>28710</v>
      </c>
      <c r="X201" s="25">
        <f>ROUND((R201*V201*1.1),0)</f>
        <v>34452</v>
      </c>
      <c r="Y201" s="25"/>
      <c r="Z201" s="30">
        <f>ROUND((Q201*V201*1.1),0)</f>
        <v>31581</v>
      </c>
      <c r="AA201" s="31">
        <f>ROUND(X201/(20*60),0)</f>
        <v>29</v>
      </c>
      <c r="AB201" s="31">
        <f>ROUND(Z201/(12*60),0)</f>
        <v>44</v>
      </c>
      <c r="AC201" s="31"/>
      <c r="AD201" s="31">
        <f>ROUND(X201/(12*60),0)</f>
        <v>48</v>
      </c>
      <c r="AE201" s="32">
        <f>ROUND(Z201/(24*60),0)</f>
        <v>22</v>
      </c>
      <c r="AF201" s="32">
        <f>ROUND(X201/(24*60),0)</f>
        <v>24</v>
      </c>
    </row>
    <row r="202" spans="1:35" s="14" customFormat="1" ht="21.75" customHeight="1">
      <c r="A202" s="62">
        <v>2</v>
      </c>
      <c r="B202" s="24" t="s">
        <v>442</v>
      </c>
      <c r="C202" s="25"/>
      <c r="D202" s="33" t="s">
        <v>443</v>
      </c>
      <c r="E202" s="33" t="s">
        <v>444</v>
      </c>
      <c r="F202" s="33"/>
      <c r="G202" s="27"/>
      <c r="H202" s="27"/>
      <c r="I202" s="166"/>
      <c r="J202" s="166"/>
      <c r="K202" s="27"/>
      <c r="L202" s="27"/>
      <c r="M202" s="27"/>
      <c r="N202" s="25">
        <v>1050</v>
      </c>
      <c r="O202" s="28">
        <f>ROUND(1.03*N202,0)</f>
        <v>1082</v>
      </c>
      <c r="P202" s="21"/>
      <c r="Q202" s="28">
        <f>ROUND(O202*1.1,0)</f>
        <v>1190</v>
      </c>
      <c r="R202" s="28">
        <f>ROUND(O202*1.2,0)</f>
        <v>1298</v>
      </c>
      <c r="S202" s="25">
        <v>40</v>
      </c>
      <c r="T202" s="25">
        <v>10</v>
      </c>
      <c r="U202" s="17"/>
      <c r="V202" s="25">
        <f>IF((S202-T202)&lt;15,15,S202-T202)</f>
        <v>30</v>
      </c>
      <c r="W202" s="25">
        <f>ROUND((O202*V202)*1.1,0)</f>
        <v>35706</v>
      </c>
      <c r="X202" s="25">
        <f>ROUND((R202*V202*1.1),0)</f>
        <v>42834</v>
      </c>
      <c r="Y202" s="25"/>
      <c r="Z202" s="30">
        <f>ROUND((Q202*V202*1.1),0)</f>
        <v>39270</v>
      </c>
      <c r="AA202" s="31">
        <f>ROUND(X202/(20*60),0)</f>
        <v>36</v>
      </c>
      <c r="AB202" s="31">
        <f>ROUND(Z202/(12*60),0)</f>
        <v>55</v>
      </c>
      <c r="AC202" s="31"/>
      <c r="AD202" s="31">
        <f>ROUND(X202/(12*60),0)</f>
        <v>59</v>
      </c>
      <c r="AE202" s="32">
        <f>ROUND(Z202/(24*60),0)</f>
        <v>27</v>
      </c>
      <c r="AF202" s="32">
        <f>ROUND(X202/(24*60),0)</f>
        <v>30</v>
      </c>
    </row>
    <row r="203" spans="1:35" s="14" customFormat="1" ht="21.75" customHeight="1">
      <c r="A203" s="62">
        <v>3</v>
      </c>
      <c r="B203" s="24" t="s">
        <v>442</v>
      </c>
      <c r="C203" s="25"/>
      <c r="D203" s="33" t="s">
        <v>443</v>
      </c>
      <c r="E203" s="33" t="s">
        <v>445</v>
      </c>
      <c r="F203" s="33"/>
      <c r="G203" s="27"/>
      <c r="H203" s="27"/>
      <c r="I203" s="166"/>
      <c r="J203" s="166"/>
      <c r="K203" s="27"/>
      <c r="L203" s="27"/>
      <c r="M203" s="27"/>
      <c r="N203" s="25">
        <v>881</v>
      </c>
      <c r="O203" s="28">
        <f>ROUND(1.03*N203,0)</f>
        <v>907</v>
      </c>
      <c r="P203" s="21"/>
      <c r="Q203" s="28">
        <f>ROUND(O203*1.1,0)</f>
        <v>998</v>
      </c>
      <c r="R203" s="28">
        <f>ROUND(O203*1.2,0)</f>
        <v>1088</v>
      </c>
      <c r="S203" s="25">
        <v>40</v>
      </c>
      <c r="T203" s="25">
        <v>10</v>
      </c>
      <c r="U203" s="17"/>
      <c r="V203" s="25">
        <f>IF((S203-T203)&lt;15,15,S203-T203)</f>
        <v>30</v>
      </c>
      <c r="W203" s="25">
        <f>ROUND((O203*V203)*1.1,0)</f>
        <v>29931</v>
      </c>
      <c r="X203" s="25">
        <f>ROUND((R203*V203*1.1),0)</f>
        <v>35904</v>
      </c>
      <c r="Y203" s="25"/>
      <c r="Z203" s="30">
        <f>ROUND((Q203*V203*1.1),0)</f>
        <v>32934</v>
      </c>
      <c r="AA203" s="31">
        <f>ROUND(X203/(20*60),0)</f>
        <v>30</v>
      </c>
      <c r="AB203" s="31">
        <f>ROUND(Z203/(12*60),0)</f>
        <v>46</v>
      </c>
      <c r="AC203" s="31"/>
      <c r="AD203" s="31">
        <f>ROUND(X203/(12*60),0)</f>
        <v>50</v>
      </c>
      <c r="AE203" s="32">
        <f>ROUND(Z203/(24*60),0)</f>
        <v>23</v>
      </c>
      <c r="AF203" s="32">
        <f>ROUND(X203/(24*60),0)</f>
        <v>25</v>
      </c>
    </row>
    <row r="204" spans="1:35" s="14" customFormat="1" ht="21.75" customHeight="1">
      <c r="A204" s="62">
        <v>4</v>
      </c>
      <c r="B204" s="24" t="s">
        <v>442</v>
      </c>
      <c r="C204" s="25"/>
      <c r="D204" s="33" t="s">
        <v>443</v>
      </c>
      <c r="E204" s="33" t="s">
        <v>446</v>
      </c>
      <c r="F204" s="33"/>
      <c r="G204" s="27"/>
      <c r="H204" s="27"/>
      <c r="I204" s="166"/>
      <c r="J204" s="166"/>
      <c r="K204" s="27"/>
      <c r="L204" s="27"/>
      <c r="M204" s="27"/>
      <c r="N204" s="25">
        <v>410</v>
      </c>
      <c r="O204" s="28">
        <f>ROUND(1.03*N204,0)</f>
        <v>422</v>
      </c>
      <c r="P204" s="21"/>
      <c r="Q204" s="28">
        <f>ROUND(O204*1.1,0)</f>
        <v>464</v>
      </c>
      <c r="R204" s="28">
        <f>ROUND(O204*1.2,0)</f>
        <v>506</v>
      </c>
      <c r="S204" s="25">
        <v>40</v>
      </c>
      <c r="T204" s="25">
        <v>10</v>
      </c>
      <c r="U204" s="17"/>
      <c r="V204" s="25">
        <f>IF((S204-T204)&lt;15,15,S204-T204)</f>
        <v>30</v>
      </c>
      <c r="W204" s="25">
        <f>ROUND((O204*V204)*1.1,0)</f>
        <v>13926</v>
      </c>
      <c r="X204" s="25">
        <f>ROUND((R204*V204*1.1),0)</f>
        <v>16698</v>
      </c>
      <c r="Y204" s="25"/>
      <c r="Z204" s="30">
        <f>ROUND((Q204*V204*1.1),0)</f>
        <v>15312</v>
      </c>
      <c r="AA204" s="31">
        <f>ROUND(X204/(20*60),0)</f>
        <v>14</v>
      </c>
      <c r="AB204" s="31">
        <f>ROUND(Z204/(12*60),0)</f>
        <v>21</v>
      </c>
      <c r="AC204" s="31"/>
      <c r="AD204" s="31">
        <f>ROUND(X204/(12*60),0)</f>
        <v>23</v>
      </c>
      <c r="AE204" s="32">
        <f>ROUND(Z204/(24*60),0)</f>
        <v>11</v>
      </c>
      <c r="AF204" s="32">
        <f>ROUND(X204/(24*60),0)</f>
        <v>12</v>
      </c>
    </row>
    <row r="205" spans="1:35" s="14" customFormat="1" ht="21.75" customHeight="1">
      <c r="A205" s="62">
        <v>5</v>
      </c>
      <c r="B205" s="24" t="s">
        <v>442</v>
      </c>
      <c r="C205" s="25"/>
      <c r="D205" s="33" t="s">
        <v>443</v>
      </c>
      <c r="E205" s="33" t="s">
        <v>447</v>
      </c>
      <c r="F205" s="33"/>
      <c r="G205" s="27"/>
      <c r="H205" s="27"/>
      <c r="I205" s="166"/>
      <c r="J205" s="166"/>
      <c r="K205" s="27"/>
      <c r="L205" s="27"/>
      <c r="M205" s="27"/>
      <c r="N205" s="25">
        <v>450</v>
      </c>
      <c r="O205" s="28">
        <f>ROUND(1.03*N205,0)</f>
        <v>464</v>
      </c>
      <c r="P205" s="21"/>
      <c r="Q205" s="28">
        <f>ROUND(O205*1.1,0)</f>
        <v>510</v>
      </c>
      <c r="R205" s="28">
        <f>ROUND(O205*1.2,0)</f>
        <v>557</v>
      </c>
      <c r="S205" s="25">
        <v>40</v>
      </c>
      <c r="T205" s="25">
        <v>10</v>
      </c>
      <c r="U205" s="17"/>
      <c r="V205" s="25">
        <f>IF((S205-T205)&lt;15,15,S205-T205)</f>
        <v>30</v>
      </c>
      <c r="W205" s="25">
        <f>ROUND((O205*V205)*1.1,0)</f>
        <v>15312</v>
      </c>
      <c r="X205" s="25">
        <f>ROUND((R205*V205*1.1),0)</f>
        <v>18381</v>
      </c>
      <c r="Y205" s="25"/>
      <c r="Z205" s="30">
        <f>ROUND((Q205*V205*1.1),0)</f>
        <v>16830</v>
      </c>
      <c r="AA205" s="31">
        <f>ROUND(X205/(20*60),0)</f>
        <v>15</v>
      </c>
      <c r="AB205" s="31">
        <f>ROUND(Z205/(12*60),0)</f>
        <v>23</v>
      </c>
      <c r="AC205" s="31"/>
      <c r="AD205" s="31">
        <f>ROUND(X205/(12*60),0)</f>
        <v>26</v>
      </c>
      <c r="AE205" s="32">
        <f>ROUND(Z205/(24*60),0)</f>
        <v>12</v>
      </c>
      <c r="AF205" s="32">
        <f>ROUND(X205/(24*60),0)</f>
        <v>13</v>
      </c>
    </row>
    <row r="206" spans="1:35" s="14" customFormat="1" ht="21.75" customHeight="1">
      <c r="A206" s="23"/>
      <c r="B206" s="24" t="s">
        <v>448</v>
      </c>
      <c r="C206" s="25">
        <v>8</v>
      </c>
      <c r="D206" s="59"/>
      <c r="E206" s="60"/>
      <c r="F206" s="60"/>
      <c r="G206" s="63"/>
      <c r="H206" s="63"/>
      <c r="I206" s="166">
        <v>1.5</v>
      </c>
      <c r="J206" s="166" t="s">
        <v>440</v>
      </c>
      <c r="K206" s="27" t="s">
        <v>449</v>
      </c>
      <c r="L206" s="27">
        <v>2</v>
      </c>
      <c r="M206" s="27" t="s">
        <v>1</v>
      </c>
      <c r="N206" s="28"/>
      <c r="O206" s="28"/>
      <c r="P206" s="21"/>
      <c r="Q206" s="28">
        <f>SUM(Q207:Q214)</f>
        <v>6312</v>
      </c>
      <c r="R206" s="28">
        <f t="shared" ref="R206:Z206" si="152">SUM(R207:R214)</f>
        <v>6886</v>
      </c>
      <c r="S206" s="28">
        <f t="shared" si="152"/>
        <v>320</v>
      </c>
      <c r="T206" s="28">
        <f t="shared" si="152"/>
        <v>80</v>
      </c>
      <c r="U206" s="21"/>
      <c r="V206" s="28"/>
      <c r="W206" s="28">
        <f t="shared" si="152"/>
        <v>189354</v>
      </c>
      <c r="X206" s="28">
        <f t="shared" si="152"/>
        <v>227238</v>
      </c>
      <c r="Y206" s="28">
        <v>12</v>
      </c>
      <c r="Z206" s="22">
        <f t="shared" si="152"/>
        <v>208296</v>
      </c>
      <c r="AA206" s="31"/>
      <c r="AB206" s="31"/>
      <c r="AC206" s="31"/>
      <c r="AD206" s="31"/>
      <c r="AE206" s="32"/>
      <c r="AF206" s="32"/>
      <c r="AI206" s="14">
        <v>208296</v>
      </c>
    </row>
    <row r="207" spans="1:35" s="14" customFormat="1" ht="21.75" customHeight="1">
      <c r="A207" s="62">
        <v>6</v>
      </c>
      <c r="B207" s="24" t="s">
        <v>442</v>
      </c>
      <c r="C207" s="25"/>
      <c r="D207" s="33" t="s">
        <v>450</v>
      </c>
      <c r="E207" s="33" t="s">
        <v>450</v>
      </c>
      <c r="F207" s="33"/>
      <c r="G207" s="27"/>
      <c r="H207" s="27"/>
      <c r="I207" s="24"/>
      <c r="J207" s="24"/>
      <c r="K207" s="24"/>
      <c r="L207" s="24"/>
      <c r="M207" s="24"/>
      <c r="N207" s="25">
        <v>990</v>
      </c>
      <c r="O207" s="28">
        <f t="shared" ref="O207:O214" si="153">ROUND(1.03*N207,0)</f>
        <v>1020</v>
      </c>
      <c r="P207" s="21"/>
      <c r="Q207" s="28">
        <f t="shared" ref="Q207:Q214" si="154">ROUND(O207*1.1,0)</f>
        <v>1122</v>
      </c>
      <c r="R207" s="28">
        <f t="shared" ref="R207:R214" si="155">ROUND(O207*1.2,0)</f>
        <v>1224</v>
      </c>
      <c r="S207" s="25">
        <v>40</v>
      </c>
      <c r="T207" s="25">
        <v>10</v>
      </c>
      <c r="U207" s="17"/>
      <c r="V207" s="25">
        <f t="shared" ref="V207:V214" si="156">IF((S207-T207)&lt;15,15,S207-T207)</f>
        <v>30</v>
      </c>
      <c r="W207" s="25">
        <f t="shared" ref="W207:W214" si="157">ROUND((O207*V207)*1.1,0)</f>
        <v>33660</v>
      </c>
      <c r="X207" s="25">
        <f t="shared" ref="X207:X214" si="158">ROUND((R207*V207*1.1),0)</f>
        <v>40392</v>
      </c>
      <c r="Y207" s="25"/>
      <c r="Z207" s="30">
        <f t="shared" ref="Z207:Z214" si="159">ROUND((Q207*V207*1.1),0)</f>
        <v>37026</v>
      </c>
      <c r="AA207" s="31">
        <f t="shared" ref="AA207:AA214" si="160">ROUND(X207/(20*60),0)</f>
        <v>34</v>
      </c>
      <c r="AB207" s="31">
        <f t="shared" ref="AB207:AB214" si="161">ROUND(Z207/(12*60),0)</f>
        <v>51</v>
      </c>
      <c r="AC207" s="31"/>
      <c r="AD207" s="31">
        <f t="shared" ref="AD207:AD214" si="162">ROUND(X207/(12*60),0)</f>
        <v>56</v>
      </c>
      <c r="AE207" s="32">
        <f t="shared" ref="AE207:AE214" si="163">ROUND(Z207/(24*60),0)</f>
        <v>26</v>
      </c>
      <c r="AF207" s="32">
        <f t="shared" ref="AF207:AF214" si="164">ROUND(X207/(24*60),0)</f>
        <v>28</v>
      </c>
    </row>
    <row r="208" spans="1:35" s="14" customFormat="1" ht="21.75" customHeight="1">
      <c r="A208" s="62">
        <v>7</v>
      </c>
      <c r="B208" s="24" t="s">
        <v>442</v>
      </c>
      <c r="C208" s="25"/>
      <c r="D208" s="33" t="s">
        <v>450</v>
      </c>
      <c r="E208" s="33" t="s">
        <v>451</v>
      </c>
      <c r="F208" s="33"/>
      <c r="G208" s="27"/>
      <c r="H208" s="27"/>
      <c r="I208" s="166"/>
      <c r="J208" s="166"/>
      <c r="K208" s="27"/>
      <c r="L208" s="27"/>
      <c r="M208" s="27"/>
      <c r="N208" s="25">
        <v>782</v>
      </c>
      <c r="O208" s="28">
        <f t="shared" si="153"/>
        <v>805</v>
      </c>
      <c r="P208" s="21"/>
      <c r="Q208" s="28">
        <f t="shared" si="154"/>
        <v>886</v>
      </c>
      <c r="R208" s="28">
        <f t="shared" si="155"/>
        <v>966</v>
      </c>
      <c r="S208" s="25">
        <v>40</v>
      </c>
      <c r="T208" s="25">
        <v>10</v>
      </c>
      <c r="U208" s="17"/>
      <c r="V208" s="25">
        <f t="shared" si="156"/>
        <v>30</v>
      </c>
      <c r="W208" s="25">
        <f t="shared" si="157"/>
        <v>26565</v>
      </c>
      <c r="X208" s="25">
        <f t="shared" si="158"/>
        <v>31878</v>
      </c>
      <c r="Y208" s="25"/>
      <c r="Z208" s="30">
        <f t="shared" si="159"/>
        <v>29238</v>
      </c>
      <c r="AA208" s="31">
        <f t="shared" si="160"/>
        <v>27</v>
      </c>
      <c r="AB208" s="31">
        <f t="shared" si="161"/>
        <v>41</v>
      </c>
      <c r="AC208" s="31"/>
      <c r="AD208" s="31">
        <f t="shared" si="162"/>
        <v>44</v>
      </c>
      <c r="AE208" s="32">
        <f t="shared" si="163"/>
        <v>20</v>
      </c>
      <c r="AF208" s="32">
        <f t="shared" si="164"/>
        <v>22</v>
      </c>
    </row>
    <row r="209" spans="1:35" s="14" customFormat="1" ht="21.75" customHeight="1">
      <c r="A209" s="62">
        <v>8</v>
      </c>
      <c r="B209" s="24" t="s">
        <v>442</v>
      </c>
      <c r="C209" s="25"/>
      <c r="D209" s="33" t="s">
        <v>452</v>
      </c>
      <c r="E209" s="33" t="s">
        <v>453</v>
      </c>
      <c r="F209" s="33"/>
      <c r="G209" s="27"/>
      <c r="H209" s="27"/>
      <c r="I209" s="166"/>
      <c r="J209" s="166"/>
      <c r="K209" s="27"/>
      <c r="L209" s="27"/>
      <c r="M209" s="27"/>
      <c r="N209" s="25">
        <v>1498</v>
      </c>
      <c r="O209" s="28">
        <f t="shared" si="153"/>
        <v>1543</v>
      </c>
      <c r="P209" s="21"/>
      <c r="Q209" s="28">
        <f t="shared" si="154"/>
        <v>1697</v>
      </c>
      <c r="R209" s="28">
        <f t="shared" si="155"/>
        <v>1852</v>
      </c>
      <c r="S209" s="25">
        <v>40</v>
      </c>
      <c r="T209" s="25">
        <v>10</v>
      </c>
      <c r="U209" s="17"/>
      <c r="V209" s="25">
        <f t="shared" si="156"/>
        <v>30</v>
      </c>
      <c r="W209" s="25">
        <f t="shared" si="157"/>
        <v>50919</v>
      </c>
      <c r="X209" s="25">
        <f t="shared" si="158"/>
        <v>61116</v>
      </c>
      <c r="Y209" s="25"/>
      <c r="Z209" s="30">
        <f t="shared" si="159"/>
        <v>56001</v>
      </c>
      <c r="AA209" s="31">
        <f t="shared" si="160"/>
        <v>51</v>
      </c>
      <c r="AB209" s="31">
        <f t="shared" si="161"/>
        <v>78</v>
      </c>
      <c r="AC209" s="31"/>
      <c r="AD209" s="31">
        <f t="shared" si="162"/>
        <v>85</v>
      </c>
      <c r="AE209" s="32">
        <f t="shared" si="163"/>
        <v>39</v>
      </c>
      <c r="AF209" s="32">
        <f t="shared" si="164"/>
        <v>42</v>
      </c>
    </row>
    <row r="210" spans="1:35" s="14" customFormat="1" ht="21.75" customHeight="1">
      <c r="A210" s="62">
        <v>9</v>
      </c>
      <c r="B210" s="24" t="s">
        <v>442</v>
      </c>
      <c r="C210" s="25"/>
      <c r="D210" s="33" t="s">
        <v>452</v>
      </c>
      <c r="E210" s="33" t="s">
        <v>454</v>
      </c>
      <c r="F210" s="33"/>
      <c r="G210" s="27"/>
      <c r="H210" s="27"/>
      <c r="I210" s="166"/>
      <c r="J210" s="166"/>
      <c r="K210" s="27"/>
      <c r="L210" s="27"/>
      <c r="M210" s="27"/>
      <c r="N210" s="25">
        <v>1045</v>
      </c>
      <c r="O210" s="28">
        <f t="shared" si="153"/>
        <v>1076</v>
      </c>
      <c r="P210" s="21"/>
      <c r="Q210" s="28">
        <f t="shared" si="154"/>
        <v>1184</v>
      </c>
      <c r="R210" s="28">
        <f t="shared" si="155"/>
        <v>1291</v>
      </c>
      <c r="S210" s="25">
        <v>40</v>
      </c>
      <c r="T210" s="25">
        <v>10</v>
      </c>
      <c r="U210" s="17"/>
      <c r="V210" s="25">
        <f t="shared" si="156"/>
        <v>30</v>
      </c>
      <c r="W210" s="25">
        <f t="shared" si="157"/>
        <v>35508</v>
      </c>
      <c r="X210" s="25">
        <f t="shared" si="158"/>
        <v>42603</v>
      </c>
      <c r="Y210" s="25"/>
      <c r="Z210" s="30">
        <f t="shared" si="159"/>
        <v>39072</v>
      </c>
      <c r="AA210" s="31">
        <f t="shared" si="160"/>
        <v>36</v>
      </c>
      <c r="AB210" s="31">
        <f t="shared" si="161"/>
        <v>54</v>
      </c>
      <c r="AC210" s="31"/>
      <c r="AD210" s="31">
        <f t="shared" si="162"/>
        <v>59</v>
      </c>
      <c r="AE210" s="32">
        <f t="shared" si="163"/>
        <v>27</v>
      </c>
      <c r="AF210" s="32">
        <f t="shared" si="164"/>
        <v>30</v>
      </c>
    </row>
    <row r="211" spans="1:35" s="14" customFormat="1" ht="21.75" customHeight="1">
      <c r="A211" s="62">
        <v>10</v>
      </c>
      <c r="B211" s="24" t="s">
        <v>442</v>
      </c>
      <c r="C211" s="25"/>
      <c r="D211" s="33" t="s">
        <v>443</v>
      </c>
      <c r="E211" s="33" t="s">
        <v>455</v>
      </c>
      <c r="F211" s="33"/>
      <c r="G211" s="27"/>
      <c r="H211" s="27"/>
      <c r="I211" s="166"/>
      <c r="J211" s="166"/>
      <c r="K211" s="27"/>
      <c r="L211" s="27"/>
      <c r="M211" s="27"/>
      <c r="N211" s="25">
        <v>320</v>
      </c>
      <c r="O211" s="28">
        <f t="shared" si="153"/>
        <v>330</v>
      </c>
      <c r="P211" s="21"/>
      <c r="Q211" s="28">
        <f t="shared" si="154"/>
        <v>363</v>
      </c>
      <c r="R211" s="28">
        <f t="shared" si="155"/>
        <v>396</v>
      </c>
      <c r="S211" s="25">
        <v>40</v>
      </c>
      <c r="T211" s="25">
        <v>10</v>
      </c>
      <c r="U211" s="17"/>
      <c r="V211" s="25">
        <f t="shared" si="156"/>
        <v>30</v>
      </c>
      <c r="W211" s="25">
        <f t="shared" si="157"/>
        <v>10890</v>
      </c>
      <c r="X211" s="25">
        <f t="shared" si="158"/>
        <v>13068</v>
      </c>
      <c r="Y211" s="25"/>
      <c r="Z211" s="30">
        <f t="shared" si="159"/>
        <v>11979</v>
      </c>
      <c r="AA211" s="31">
        <f t="shared" si="160"/>
        <v>11</v>
      </c>
      <c r="AB211" s="31">
        <f t="shared" si="161"/>
        <v>17</v>
      </c>
      <c r="AC211" s="31"/>
      <c r="AD211" s="31">
        <f t="shared" si="162"/>
        <v>18</v>
      </c>
      <c r="AE211" s="32">
        <f t="shared" si="163"/>
        <v>8</v>
      </c>
      <c r="AF211" s="32">
        <f t="shared" si="164"/>
        <v>9</v>
      </c>
    </row>
    <row r="212" spans="1:35" s="14" customFormat="1" ht="21.75" customHeight="1">
      <c r="A212" s="62">
        <v>11</v>
      </c>
      <c r="B212" s="24" t="s">
        <v>442</v>
      </c>
      <c r="C212" s="25"/>
      <c r="D212" s="33" t="s">
        <v>456</v>
      </c>
      <c r="E212" s="33" t="s">
        <v>457</v>
      </c>
      <c r="F212" s="33"/>
      <c r="G212" s="27"/>
      <c r="H212" s="27"/>
      <c r="I212" s="166"/>
      <c r="J212" s="166"/>
      <c r="K212" s="27"/>
      <c r="L212" s="27"/>
      <c r="M212" s="27"/>
      <c r="N212" s="25">
        <v>320</v>
      </c>
      <c r="O212" s="28">
        <f t="shared" si="153"/>
        <v>330</v>
      </c>
      <c r="P212" s="21"/>
      <c r="Q212" s="28">
        <f t="shared" si="154"/>
        <v>363</v>
      </c>
      <c r="R212" s="28">
        <f t="shared" si="155"/>
        <v>396</v>
      </c>
      <c r="S212" s="25">
        <v>40</v>
      </c>
      <c r="T212" s="25">
        <v>10</v>
      </c>
      <c r="U212" s="17"/>
      <c r="V212" s="25">
        <f t="shared" si="156"/>
        <v>30</v>
      </c>
      <c r="W212" s="25">
        <f t="shared" si="157"/>
        <v>10890</v>
      </c>
      <c r="X212" s="25">
        <f t="shared" si="158"/>
        <v>13068</v>
      </c>
      <c r="Y212" s="25"/>
      <c r="Z212" s="30">
        <f t="shared" si="159"/>
        <v>11979</v>
      </c>
      <c r="AA212" s="31">
        <f t="shared" si="160"/>
        <v>11</v>
      </c>
      <c r="AB212" s="31">
        <f t="shared" si="161"/>
        <v>17</v>
      </c>
      <c r="AC212" s="31"/>
      <c r="AD212" s="31">
        <f t="shared" si="162"/>
        <v>18</v>
      </c>
      <c r="AE212" s="32">
        <f t="shared" si="163"/>
        <v>8</v>
      </c>
      <c r="AF212" s="32">
        <f t="shared" si="164"/>
        <v>9</v>
      </c>
    </row>
    <row r="213" spans="1:35" s="14" customFormat="1" ht="21.75" customHeight="1">
      <c r="A213" s="62">
        <v>12</v>
      </c>
      <c r="B213" s="24" t="s">
        <v>442</v>
      </c>
      <c r="C213" s="25"/>
      <c r="D213" s="33" t="s">
        <v>456</v>
      </c>
      <c r="E213" s="33" t="s">
        <v>458</v>
      </c>
      <c r="F213" s="33"/>
      <c r="G213" s="27"/>
      <c r="H213" s="27"/>
      <c r="I213" s="166"/>
      <c r="J213" s="166"/>
      <c r="K213" s="27"/>
      <c r="L213" s="27"/>
      <c r="M213" s="27"/>
      <c r="N213" s="25">
        <v>350</v>
      </c>
      <c r="O213" s="28">
        <f t="shared" si="153"/>
        <v>361</v>
      </c>
      <c r="P213" s="21"/>
      <c r="Q213" s="28">
        <f t="shared" si="154"/>
        <v>397</v>
      </c>
      <c r="R213" s="28">
        <f t="shared" si="155"/>
        <v>433</v>
      </c>
      <c r="S213" s="25">
        <v>40</v>
      </c>
      <c r="T213" s="25">
        <v>10</v>
      </c>
      <c r="U213" s="17"/>
      <c r="V213" s="25">
        <f t="shared" si="156"/>
        <v>30</v>
      </c>
      <c r="W213" s="25">
        <f t="shared" si="157"/>
        <v>11913</v>
      </c>
      <c r="X213" s="25">
        <f t="shared" si="158"/>
        <v>14289</v>
      </c>
      <c r="Y213" s="25"/>
      <c r="Z213" s="30">
        <f t="shared" si="159"/>
        <v>13101</v>
      </c>
      <c r="AA213" s="31">
        <f t="shared" si="160"/>
        <v>12</v>
      </c>
      <c r="AB213" s="31">
        <f t="shared" si="161"/>
        <v>18</v>
      </c>
      <c r="AC213" s="31"/>
      <c r="AD213" s="31">
        <f t="shared" si="162"/>
        <v>20</v>
      </c>
      <c r="AE213" s="32">
        <f t="shared" si="163"/>
        <v>9</v>
      </c>
      <c r="AF213" s="32">
        <f t="shared" si="164"/>
        <v>10</v>
      </c>
    </row>
    <row r="214" spans="1:35" s="14" customFormat="1" ht="21.75" customHeight="1">
      <c r="A214" s="62">
        <v>13</v>
      </c>
      <c r="B214" s="24" t="s">
        <v>442</v>
      </c>
      <c r="C214" s="25"/>
      <c r="D214" s="33" t="s">
        <v>456</v>
      </c>
      <c r="E214" s="33" t="s">
        <v>459</v>
      </c>
      <c r="F214" s="33"/>
      <c r="G214" s="27"/>
      <c r="H214" s="27"/>
      <c r="I214" s="166"/>
      <c r="J214" s="166"/>
      <c r="K214" s="27"/>
      <c r="L214" s="27"/>
      <c r="M214" s="27"/>
      <c r="N214" s="25">
        <v>265</v>
      </c>
      <c r="O214" s="28">
        <f t="shared" si="153"/>
        <v>273</v>
      </c>
      <c r="P214" s="21"/>
      <c r="Q214" s="28">
        <f t="shared" si="154"/>
        <v>300</v>
      </c>
      <c r="R214" s="28">
        <f t="shared" si="155"/>
        <v>328</v>
      </c>
      <c r="S214" s="25">
        <v>40</v>
      </c>
      <c r="T214" s="25">
        <v>10</v>
      </c>
      <c r="U214" s="17"/>
      <c r="V214" s="25">
        <f t="shared" si="156"/>
        <v>30</v>
      </c>
      <c r="W214" s="25">
        <f t="shared" si="157"/>
        <v>9009</v>
      </c>
      <c r="X214" s="25">
        <f t="shared" si="158"/>
        <v>10824</v>
      </c>
      <c r="Y214" s="25"/>
      <c r="Z214" s="30">
        <f t="shared" si="159"/>
        <v>9900</v>
      </c>
      <c r="AA214" s="31">
        <f t="shared" si="160"/>
        <v>9</v>
      </c>
      <c r="AB214" s="31">
        <f t="shared" si="161"/>
        <v>14</v>
      </c>
      <c r="AC214" s="31"/>
      <c r="AD214" s="31">
        <f t="shared" si="162"/>
        <v>15</v>
      </c>
      <c r="AE214" s="32">
        <f t="shared" si="163"/>
        <v>7</v>
      </c>
      <c r="AF214" s="32">
        <f t="shared" si="164"/>
        <v>8</v>
      </c>
    </row>
    <row r="215" spans="1:35" s="14" customFormat="1" ht="21.75" customHeight="1">
      <c r="A215" s="23"/>
      <c r="B215" s="88" t="s">
        <v>460</v>
      </c>
      <c r="C215" s="25">
        <v>6</v>
      </c>
      <c r="D215" s="59"/>
      <c r="E215" s="60"/>
      <c r="F215" s="60"/>
      <c r="G215" s="63"/>
      <c r="H215" s="63"/>
      <c r="I215" s="166">
        <v>1</v>
      </c>
      <c r="J215" s="166" t="s">
        <v>5</v>
      </c>
      <c r="K215" s="27" t="s">
        <v>461</v>
      </c>
      <c r="L215" s="27">
        <v>2</v>
      </c>
      <c r="M215" s="61" t="s">
        <v>2</v>
      </c>
      <c r="N215" s="28"/>
      <c r="O215" s="28"/>
      <c r="P215" s="21"/>
      <c r="Q215" s="28">
        <f>SUM(Q216:Q221)</f>
        <v>4991</v>
      </c>
      <c r="R215" s="28">
        <f t="shared" ref="R215:Z215" si="165">SUM(R216:R221)</f>
        <v>5444</v>
      </c>
      <c r="S215" s="28">
        <f t="shared" si="165"/>
        <v>240</v>
      </c>
      <c r="T215" s="28">
        <f t="shared" si="165"/>
        <v>60</v>
      </c>
      <c r="U215" s="21"/>
      <c r="V215" s="28">
        <f t="shared" si="165"/>
        <v>180</v>
      </c>
      <c r="W215" s="28">
        <f t="shared" si="165"/>
        <v>149721</v>
      </c>
      <c r="X215" s="28">
        <f t="shared" si="165"/>
        <v>179652</v>
      </c>
      <c r="Y215" s="28">
        <v>12</v>
      </c>
      <c r="Z215" s="22">
        <f t="shared" si="165"/>
        <v>164703</v>
      </c>
      <c r="AA215" s="31"/>
      <c r="AB215" s="31"/>
      <c r="AC215" s="31"/>
      <c r="AD215" s="31"/>
      <c r="AE215" s="32"/>
      <c r="AF215" s="32"/>
      <c r="AI215" s="14">
        <v>164703</v>
      </c>
    </row>
    <row r="216" spans="1:35" s="14" customFormat="1" ht="21.75" customHeight="1">
      <c r="A216" s="62">
        <v>14</v>
      </c>
      <c r="B216" s="24" t="s">
        <v>462</v>
      </c>
      <c r="C216" s="25"/>
      <c r="D216" s="33" t="s">
        <v>456</v>
      </c>
      <c r="E216" s="33" t="s">
        <v>462</v>
      </c>
      <c r="F216" s="33"/>
      <c r="G216" s="27"/>
      <c r="H216" s="27"/>
      <c r="I216" s="27"/>
      <c r="J216" s="27"/>
      <c r="K216" s="27"/>
      <c r="L216" s="27"/>
      <c r="M216" s="27"/>
      <c r="N216" s="25">
        <v>1200</v>
      </c>
      <c r="O216" s="28">
        <f t="shared" ref="O216:O221" si="166">ROUND(1.03*N216,0)</f>
        <v>1236</v>
      </c>
      <c r="P216" s="21"/>
      <c r="Q216" s="28">
        <f t="shared" ref="Q216:Q221" si="167">ROUND(O216*1.1,0)</f>
        <v>1360</v>
      </c>
      <c r="R216" s="28">
        <f t="shared" ref="R216:R221" si="168">ROUND(O216*1.2,0)</f>
        <v>1483</v>
      </c>
      <c r="S216" s="25">
        <v>40</v>
      </c>
      <c r="T216" s="25">
        <v>10</v>
      </c>
      <c r="U216" s="17"/>
      <c r="V216" s="25">
        <f t="shared" ref="V216:V221" si="169">IF((S216-T216)&lt;15,15,S216-T216)</f>
        <v>30</v>
      </c>
      <c r="W216" s="25">
        <f t="shared" ref="W216:W221" si="170">ROUND((O216*V216)*1.1,0)</f>
        <v>40788</v>
      </c>
      <c r="X216" s="25">
        <f t="shared" ref="X216:X221" si="171">ROUND((R216*V216*1.1),0)</f>
        <v>48939</v>
      </c>
      <c r="Y216" s="25"/>
      <c r="Z216" s="30">
        <f t="shared" ref="Z216:Z221" si="172">ROUND((Q216*V216*1.1),0)</f>
        <v>44880</v>
      </c>
      <c r="AA216" s="31">
        <f t="shared" ref="AA216:AA221" si="173">ROUND(X216/(20*60),0)</f>
        <v>41</v>
      </c>
      <c r="AB216" s="31">
        <f t="shared" ref="AB216:AB221" si="174">ROUND(Z216/(12*60),0)</f>
        <v>62</v>
      </c>
      <c r="AC216" s="31"/>
      <c r="AD216" s="31">
        <f t="shared" ref="AD216:AD221" si="175">ROUND(X216/(12*60),0)</f>
        <v>68</v>
      </c>
      <c r="AE216" s="32">
        <f t="shared" ref="AE216:AE221" si="176">ROUND(Z216/(24*60),0)</f>
        <v>31</v>
      </c>
      <c r="AF216" s="32">
        <f t="shared" ref="AF216:AF221" si="177">ROUND(X216/(24*60),0)</f>
        <v>34</v>
      </c>
    </row>
    <row r="217" spans="1:35" s="14" customFormat="1" ht="21.75" customHeight="1">
      <c r="A217" s="62">
        <v>15</v>
      </c>
      <c r="B217" s="24" t="s">
        <v>462</v>
      </c>
      <c r="C217" s="25"/>
      <c r="D217" s="33" t="s">
        <v>456</v>
      </c>
      <c r="E217" s="33" t="s">
        <v>463</v>
      </c>
      <c r="F217" s="33"/>
      <c r="G217" s="27"/>
      <c r="H217" s="27"/>
      <c r="I217" s="166"/>
      <c r="J217" s="166"/>
      <c r="K217" s="27"/>
      <c r="L217" s="27"/>
      <c r="M217" s="27"/>
      <c r="N217" s="25">
        <v>518</v>
      </c>
      <c r="O217" s="28">
        <f t="shared" si="166"/>
        <v>534</v>
      </c>
      <c r="P217" s="21"/>
      <c r="Q217" s="28">
        <f t="shared" si="167"/>
        <v>587</v>
      </c>
      <c r="R217" s="28">
        <f t="shared" si="168"/>
        <v>641</v>
      </c>
      <c r="S217" s="25">
        <v>40</v>
      </c>
      <c r="T217" s="25">
        <v>10</v>
      </c>
      <c r="U217" s="17"/>
      <c r="V217" s="25">
        <f t="shared" si="169"/>
        <v>30</v>
      </c>
      <c r="W217" s="25">
        <f t="shared" si="170"/>
        <v>17622</v>
      </c>
      <c r="X217" s="25">
        <f t="shared" si="171"/>
        <v>21153</v>
      </c>
      <c r="Y217" s="25"/>
      <c r="Z217" s="30">
        <f t="shared" si="172"/>
        <v>19371</v>
      </c>
      <c r="AA217" s="31">
        <f t="shared" si="173"/>
        <v>18</v>
      </c>
      <c r="AB217" s="31">
        <f t="shared" si="174"/>
        <v>27</v>
      </c>
      <c r="AC217" s="31"/>
      <c r="AD217" s="31">
        <f t="shared" si="175"/>
        <v>29</v>
      </c>
      <c r="AE217" s="32">
        <f t="shared" si="176"/>
        <v>13</v>
      </c>
      <c r="AF217" s="32">
        <f t="shared" si="177"/>
        <v>15</v>
      </c>
    </row>
    <row r="218" spans="1:35" s="14" customFormat="1" ht="21.75" customHeight="1">
      <c r="A218" s="62">
        <v>16</v>
      </c>
      <c r="B218" s="24" t="s">
        <v>462</v>
      </c>
      <c r="C218" s="25"/>
      <c r="D218" s="33" t="s">
        <v>456</v>
      </c>
      <c r="E218" s="33" t="s">
        <v>464</v>
      </c>
      <c r="F218" s="33"/>
      <c r="G218" s="27"/>
      <c r="H218" s="27"/>
      <c r="I218" s="166"/>
      <c r="J218" s="166"/>
      <c r="K218" s="27"/>
      <c r="L218" s="27"/>
      <c r="M218" s="27"/>
      <c r="N218" s="25">
        <v>175</v>
      </c>
      <c r="O218" s="28">
        <f t="shared" si="166"/>
        <v>180</v>
      </c>
      <c r="P218" s="21"/>
      <c r="Q218" s="28">
        <f t="shared" si="167"/>
        <v>198</v>
      </c>
      <c r="R218" s="28">
        <f t="shared" si="168"/>
        <v>216</v>
      </c>
      <c r="S218" s="25">
        <v>40</v>
      </c>
      <c r="T218" s="25">
        <v>10</v>
      </c>
      <c r="U218" s="17"/>
      <c r="V218" s="25">
        <f t="shared" si="169"/>
        <v>30</v>
      </c>
      <c r="W218" s="25">
        <f t="shared" si="170"/>
        <v>5940</v>
      </c>
      <c r="X218" s="25">
        <f t="shared" si="171"/>
        <v>7128</v>
      </c>
      <c r="Y218" s="25"/>
      <c r="Z218" s="30">
        <f t="shared" si="172"/>
        <v>6534</v>
      </c>
      <c r="AA218" s="31">
        <f t="shared" si="173"/>
        <v>6</v>
      </c>
      <c r="AB218" s="31">
        <f t="shared" si="174"/>
        <v>9</v>
      </c>
      <c r="AC218" s="31"/>
      <c r="AD218" s="31">
        <f t="shared" si="175"/>
        <v>10</v>
      </c>
      <c r="AE218" s="32">
        <f t="shared" si="176"/>
        <v>5</v>
      </c>
      <c r="AF218" s="32">
        <f t="shared" si="177"/>
        <v>5</v>
      </c>
    </row>
    <row r="219" spans="1:35" s="14" customFormat="1" ht="21.75" customHeight="1">
      <c r="A219" s="62">
        <v>17</v>
      </c>
      <c r="B219" s="24" t="s">
        <v>462</v>
      </c>
      <c r="C219" s="25"/>
      <c r="D219" s="33" t="s">
        <v>456</v>
      </c>
      <c r="E219" s="33" t="s">
        <v>465</v>
      </c>
      <c r="F219" s="33"/>
      <c r="G219" s="27"/>
      <c r="H219" s="27"/>
      <c r="I219" s="166"/>
      <c r="J219" s="166"/>
      <c r="K219" s="27"/>
      <c r="L219" s="27"/>
      <c r="M219" s="27"/>
      <c r="N219" s="25">
        <v>275</v>
      </c>
      <c r="O219" s="28">
        <f t="shared" si="166"/>
        <v>283</v>
      </c>
      <c r="P219" s="21"/>
      <c r="Q219" s="28">
        <f t="shared" si="167"/>
        <v>311</v>
      </c>
      <c r="R219" s="28">
        <f t="shared" si="168"/>
        <v>340</v>
      </c>
      <c r="S219" s="25">
        <v>40</v>
      </c>
      <c r="T219" s="25">
        <v>10</v>
      </c>
      <c r="U219" s="17"/>
      <c r="V219" s="25">
        <f t="shared" si="169"/>
        <v>30</v>
      </c>
      <c r="W219" s="25">
        <f t="shared" si="170"/>
        <v>9339</v>
      </c>
      <c r="X219" s="25">
        <f t="shared" si="171"/>
        <v>11220</v>
      </c>
      <c r="Y219" s="25"/>
      <c r="Z219" s="30">
        <f t="shared" si="172"/>
        <v>10263</v>
      </c>
      <c r="AA219" s="31">
        <f t="shared" si="173"/>
        <v>9</v>
      </c>
      <c r="AB219" s="31">
        <f t="shared" si="174"/>
        <v>14</v>
      </c>
      <c r="AC219" s="31"/>
      <c r="AD219" s="31">
        <f t="shared" si="175"/>
        <v>16</v>
      </c>
      <c r="AE219" s="32">
        <f t="shared" si="176"/>
        <v>7</v>
      </c>
      <c r="AF219" s="32">
        <f t="shared" si="177"/>
        <v>8</v>
      </c>
    </row>
    <row r="220" spans="1:35" s="14" customFormat="1" ht="21.75" customHeight="1">
      <c r="A220" s="62">
        <v>18</v>
      </c>
      <c r="B220" s="24" t="s">
        <v>462</v>
      </c>
      <c r="C220" s="25"/>
      <c r="D220" s="33" t="s">
        <v>452</v>
      </c>
      <c r="E220" s="33" t="s">
        <v>452</v>
      </c>
      <c r="F220" s="33"/>
      <c r="G220" s="27"/>
      <c r="H220" s="27"/>
      <c r="I220" s="166"/>
      <c r="J220" s="166"/>
      <c r="K220" s="27"/>
      <c r="L220" s="27"/>
      <c r="M220" s="27"/>
      <c r="N220" s="25">
        <v>910</v>
      </c>
      <c r="O220" s="28">
        <f t="shared" si="166"/>
        <v>937</v>
      </c>
      <c r="P220" s="21"/>
      <c r="Q220" s="28">
        <f t="shared" si="167"/>
        <v>1031</v>
      </c>
      <c r="R220" s="28">
        <f t="shared" si="168"/>
        <v>1124</v>
      </c>
      <c r="S220" s="25">
        <v>40</v>
      </c>
      <c r="T220" s="25">
        <v>10</v>
      </c>
      <c r="U220" s="17"/>
      <c r="V220" s="25">
        <f t="shared" si="169"/>
        <v>30</v>
      </c>
      <c r="W220" s="25">
        <f t="shared" si="170"/>
        <v>30921</v>
      </c>
      <c r="X220" s="25">
        <f t="shared" si="171"/>
        <v>37092</v>
      </c>
      <c r="Y220" s="25"/>
      <c r="Z220" s="30">
        <f t="shared" si="172"/>
        <v>34023</v>
      </c>
      <c r="AA220" s="31">
        <f t="shared" si="173"/>
        <v>31</v>
      </c>
      <c r="AB220" s="31">
        <f t="shared" si="174"/>
        <v>47</v>
      </c>
      <c r="AC220" s="31"/>
      <c r="AD220" s="31">
        <f t="shared" si="175"/>
        <v>52</v>
      </c>
      <c r="AE220" s="32">
        <f t="shared" si="176"/>
        <v>24</v>
      </c>
      <c r="AF220" s="32">
        <f t="shared" si="177"/>
        <v>26</v>
      </c>
    </row>
    <row r="221" spans="1:35" s="14" customFormat="1" ht="21.75" customHeight="1">
      <c r="A221" s="62">
        <v>19</v>
      </c>
      <c r="B221" s="24" t="s">
        <v>462</v>
      </c>
      <c r="C221" s="25"/>
      <c r="D221" s="33" t="s">
        <v>452</v>
      </c>
      <c r="E221" s="33" t="s">
        <v>466</v>
      </c>
      <c r="F221" s="33"/>
      <c r="G221" s="27"/>
      <c r="H221" s="27"/>
      <c r="I221" s="166"/>
      <c r="J221" s="166"/>
      <c r="K221" s="27"/>
      <c r="L221" s="27"/>
      <c r="M221" s="27"/>
      <c r="N221" s="25">
        <v>1327</v>
      </c>
      <c r="O221" s="28">
        <f t="shared" si="166"/>
        <v>1367</v>
      </c>
      <c r="P221" s="21"/>
      <c r="Q221" s="28">
        <f t="shared" si="167"/>
        <v>1504</v>
      </c>
      <c r="R221" s="28">
        <f t="shared" si="168"/>
        <v>1640</v>
      </c>
      <c r="S221" s="25">
        <v>40</v>
      </c>
      <c r="T221" s="25">
        <v>10</v>
      </c>
      <c r="U221" s="17"/>
      <c r="V221" s="25">
        <f t="shared" si="169"/>
        <v>30</v>
      </c>
      <c r="W221" s="25">
        <f t="shared" si="170"/>
        <v>45111</v>
      </c>
      <c r="X221" s="25">
        <f t="shared" si="171"/>
        <v>54120</v>
      </c>
      <c r="Y221" s="25"/>
      <c r="Z221" s="30">
        <f t="shared" si="172"/>
        <v>49632</v>
      </c>
      <c r="AA221" s="31">
        <f t="shared" si="173"/>
        <v>45</v>
      </c>
      <c r="AB221" s="31">
        <f t="shared" si="174"/>
        <v>69</v>
      </c>
      <c r="AC221" s="31"/>
      <c r="AD221" s="31">
        <f t="shared" si="175"/>
        <v>75</v>
      </c>
      <c r="AE221" s="32">
        <f t="shared" si="176"/>
        <v>34</v>
      </c>
      <c r="AF221" s="32">
        <f t="shared" si="177"/>
        <v>38</v>
      </c>
    </row>
    <row r="222" spans="1:35" s="14" customFormat="1" ht="20.25" customHeight="1">
      <c r="A222" s="62"/>
      <c r="B222" s="24" t="s">
        <v>467</v>
      </c>
      <c r="C222" s="25">
        <v>4</v>
      </c>
      <c r="D222" s="33"/>
      <c r="E222" s="33"/>
      <c r="F222" s="33"/>
      <c r="G222" s="27"/>
      <c r="H222" s="27"/>
      <c r="I222" s="166">
        <v>1.5</v>
      </c>
      <c r="J222" s="166" t="s">
        <v>5</v>
      </c>
      <c r="K222" s="27" t="s">
        <v>468</v>
      </c>
      <c r="L222" s="27">
        <v>2</v>
      </c>
      <c r="M222" s="61" t="s">
        <v>2</v>
      </c>
      <c r="N222" s="25"/>
      <c r="O222" s="28"/>
      <c r="P222" s="21"/>
      <c r="Q222" s="28">
        <f>SUM(Q223:Q226)</f>
        <v>6456</v>
      </c>
      <c r="R222" s="28">
        <f t="shared" ref="R222:Z222" si="178">SUM(R223:R226)</f>
        <v>7043</v>
      </c>
      <c r="S222" s="28">
        <f t="shared" si="178"/>
        <v>160</v>
      </c>
      <c r="T222" s="28">
        <f t="shared" si="178"/>
        <v>40</v>
      </c>
      <c r="U222" s="21"/>
      <c r="V222" s="28"/>
      <c r="W222" s="28">
        <f t="shared" si="178"/>
        <v>193677</v>
      </c>
      <c r="X222" s="28">
        <f t="shared" si="178"/>
        <v>232419</v>
      </c>
      <c r="Y222" s="28">
        <v>12</v>
      </c>
      <c r="Z222" s="22">
        <f t="shared" si="178"/>
        <v>213048</v>
      </c>
      <c r="AA222" s="31"/>
      <c r="AB222" s="31"/>
      <c r="AC222" s="31"/>
      <c r="AD222" s="31"/>
      <c r="AE222" s="32"/>
      <c r="AF222" s="32"/>
      <c r="AI222" s="14">
        <v>213048</v>
      </c>
    </row>
    <row r="223" spans="1:35" s="14" customFormat="1" ht="19.5" customHeight="1">
      <c r="A223" s="62">
        <v>20</v>
      </c>
      <c r="B223" s="24" t="s">
        <v>469</v>
      </c>
      <c r="C223" s="25"/>
      <c r="D223" s="33" t="s">
        <v>435</v>
      </c>
      <c r="E223" s="33" t="s">
        <v>435</v>
      </c>
      <c r="F223" s="33"/>
      <c r="G223" s="27"/>
      <c r="H223" s="27"/>
      <c r="I223" s="27"/>
      <c r="J223" s="27"/>
      <c r="K223" s="27"/>
      <c r="L223" s="27"/>
      <c r="M223" s="27"/>
      <c r="N223" s="25">
        <v>1561</v>
      </c>
      <c r="O223" s="28">
        <f>ROUND(1.03*N223,0)</f>
        <v>1608</v>
      </c>
      <c r="P223" s="21"/>
      <c r="Q223" s="28">
        <f>ROUND(O223*1.1,0)</f>
        <v>1769</v>
      </c>
      <c r="R223" s="28">
        <f>ROUND(O223*1.2,0)</f>
        <v>1930</v>
      </c>
      <c r="S223" s="25">
        <v>40</v>
      </c>
      <c r="T223" s="25">
        <v>10</v>
      </c>
      <c r="U223" s="17"/>
      <c r="V223" s="25">
        <f>IF((S223-T223)&lt;15,15,S223-T223)</f>
        <v>30</v>
      </c>
      <c r="W223" s="25">
        <f>ROUND((O223*V223)*1.1,0)</f>
        <v>53064</v>
      </c>
      <c r="X223" s="25">
        <f>ROUND((R223*V223*1.1),0)</f>
        <v>63690</v>
      </c>
      <c r="Y223" s="25"/>
      <c r="Z223" s="30">
        <f>ROUND((Q223*V223*1.1),0)</f>
        <v>58377</v>
      </c>
      <c r="AA223" s="31">
        <f>ROUND(X223/(20*60),0)</f>
        <v>53</v>
      </c>
      <c r="AB223" s="31">
        <f>ROUND(Z223/(12*60),0)</f>
        <v>81</v>
      </c>
      <c r="AC223" s="31"/>
      <c r="AD223" s="31">
        <f>ROUND(X223/(12*60),0)</f>
        <v>88</v>
      </c>
      <c r="AE223" s="32">
        <f>ROUND(Z223/(24*60),0)</f>
        <v>41</v>
      </c>
      <c r="AF223" s="32">
        <f>ROUND(X223/(24*60),0)</f>
        <v>44</v>
      </c>
    </row>
    <row r="224" spans="1:35" s="14" customFormat="1" ht="19.5" customHeight="1">
      <c r="A224" s="62">
        <v>21</v>
      </c>
      <c r="B224" s="24" t="s">
        <v>469</v>
      </c>
      <c r="C224" s="25"/>
      <c r="D224" s="33" t="s">
        <v>435</v>
      </c>
      <c r="E224" s="33" t="s">
        <v>470</v>
      </c>
      <c r="F224" s="33"/>
      <c r="G224" s="27"/>
      <c r="H224" s="27"/>
      <c r="I224" s="166"/>
      <c r="J224" s="166"/>
      <c r="K224" s="27"/>
      <c r="L224" s="27"/>
      <c r="M224" s="27"/>
      <c r="N224" s="25">
        <v>2477</v>
      </c>
      <c r="O224" s="28">
        <f>ROUND(1.03*N224,0)</f>
        <v>2551</v>
      </c>
      <c r="P224" s="21"/>
      <c r="Q224" s="28">
        <f>ROUND(O224*1.1,0)</f>
        <v>2806</v>
      </c>
      <c r="R224" s="28">
        <f>ROUND(O224*1.2,0)</f>
        <v>3061</v>
      </c>
      <c r="S224" s="25">
        <v>40</v>
      </c>
      <c r="T224" s="25">
        <v>10</v>
      </c>
      <c r="U224" s="17"/>
      <c r="V224" s="25">
        <f>IF((S224-T224)&lt;15,15,S224-T224)</f>
        <v>30</v>
      </c>
      <c r="W224" s="25">
        <f>ROUND((O224*V224)*1.1,0)</f>
        <v>84183</v>
      </c>
      <c r="X224" s="25">
        <f>ROUND((R224*V224*1.1),0)</f>
        <v>101013</v>
      </c>
      <c r="Y224" s="25"/>
      <c r="Z224" s="30">
        <f>ROUND((Q224*V224*1.1),0)</f>
        <v>92598</v>
      </c>
      <c r="AA224" s="31">
        <f>ROUND(X224/(20*60),0)</f>
        <v>84</v>
      </c>
      <c r="AB224" s="31">
        <f>ROUND(Z224/(12*60),0)</f>
        <v>129</v>
      </c>
      <c r="AC224" s="31"/>
      <c r="AD224" s="31">
        <f>ROUND(X224/(12*60),0)</f>
        <v>140</v>
      </c>
      <c r="AE224" s="32">
        <f>ROUND(Z224/(24*60),0)</f>
        <v>64</v>
      </c>
      <c r="AF224" s="32">
        <f>ROUND(X224/(24*60),0)</f>
        <v>70</v>
      </c>
    </row>
    <row r="225" spans="1:35" s="14" customFormat="1" ht="19.5" customHeight="1">
      <c r="A225" s="62">
        <v>22</v>
      </c>
      <c r="B225" s="24" t="s">
        <v>469</v>
      </c>
      <c r="C225" s="25"/>
      <c r="D225" s="33" t="s">
        <v>435</v>
      </c>
      <c r="E225" s="33" t="s">
        <v>471</v>
      </c>
      <c r="F225" s="33"/>
      <c r="G225" s="27"/>
      <c r="H225" s="27"/>
      <c r="I225" s="166"/>
      <c r="J225" s="166"/>
      <c r="K225" s="27"/>
      <c r="L225" s="27"/>
      <c r="M225" s="27"/>
      <c r="N225" s="25">
        <v>550</v>
      </c>
      <c r="O225" s="28">
        <f>ROUND(1.03*N225,0)</f>
        <v>567</v>
      </c>
      <c r="P225" s="21"/>
      <c r="Q225" s="28">
        <f>ROUND(O225*1.1,0)</f>
        <v>624</v>
      </c>
      <c r="R225" s="28">
        <f>ROUND(O225*1.2,0)</f>
        <v>680</v>
      </c>
      <c r="S225" s="25">
        <v>40</v>
      </c>
      <c r="T225" s="25">
        <v>10</v>
      </c>
      <c r="U225" s="17"/>
      <c r="V225" s="25">
        <f>IF((S225-T225)&lt;15,15,S225-T225)</f>
        <v>30</v>
      </c>
      <c r="W225" s="25">
        <f>ROUND((O225*V225)*1.1,0)</f>
        <v>18711</v>
      </c>
      <c r="X225" s="25">
        <f>ROUND((R225*V225*1.1),0)</f>
        <v>22440</v>
      </c>
      <c r="Y225" s="25"/>
      <c r="Z225" s="30">
        <f>ROUND((Q225*V225*1.1),0)</f>
        <v>20592</v>
      </c>
      <c r="AA225" s="31">
        <f>ROUND(X225/(20*60),0)</f>
        <v>19</v>
      </c>
      <c r="AB225" s="31">
        <f>ROUND(Z225/(12*60),0)</f>
        <v>29</v>
      </c>
      <c r="AC225" s="31"/>
      <c r="AD225" s="31">
        <f>ROUND(X225/(12*60),0)</f>
        <v>31</v>
      </c>
      <c r="AE225" s="32">
        <f>ROUND(Z225/(24*60),0)</f>
        <v>14</v>
      </c>
      <c r="AF225" s="32">
        <f>ROUND(X225/(24*60),0)</f>
        <v>16</v>
      </c>
    </row>
    <row r="226" spans="1:35" s="14" customFormat="1" ht="19.5" customHeight="1">
      <c r="A226" s="62">
        <v>23</v>
      </c>
      <c r="B226" s="24" t="s">
        <v>469</v>
      </c>
      <c r="C226" s="25"/>
      <c r="D226" s="33" t="s">
        <v>435</v>
      </c>
      <c r="E226" s="33" t="s">
        <v>472</v>
      </c>
      <c r="F226" s="33"/>
      <c r="G226" s="27"/>
      <c r="H226" s="27"/>
      <c r="I226" s="166"/>
      <c r="J226" s="166"/>
      <c r="K226" s="27"/>
      <c r="L226" s="27"/>
      <c r="M226" s="27"/>
      <c r="N226" s="25">
        <v>1110</v>
      </c>
      <c r="O226" s="28">
        <f>ROUND(1.03*N226,0)</f>
        <v>1143</v>
      </c>
      <c r="P226" s="21"/>
      <c r="Q226" s="28">
        <f>ROUND(O226*1.1,0)</f>
        <v>1257</v>
      </c>
      <c r="R226" s="28">
        <f>ROUND(O226*1.2,0)</f>
        <v>1372</v>
      </c>
      <c r="S226" s="25">
        <v>40</v>
      </c>
      <c r="T226" s="25">
        <v>10</v>
      </c>
      <c r="U226" s="17"/>
      <c r="V226" s="25">
        <f>IF((S226-T226)&lt;15,15,S226-T226)</f>
        <v>30</v>
      </c>
      <c r="W226" s="25">
        <f>ROUND((O226*V226)*1.1,0)</f>
        <v>37719</v>
      </c>
      <c r="X226" s="25">
        <f>ROUND((R226*V226*1.1),0)</f>
        <v>45276</v>
      </c>
      <c r="Y226" s="25"/>
      <c r="Z226" s="30">
        <f>ROUND((Q226*V226*1.1),0)</f>
        <v>41481</v>
      </c>
      <c r="AA226" s="31">
        <f>ROUND(X226/(20*60),0)</f>
        <v>38</v>
      </c>
      <c r="AB226" s="31">
        <f>ROUND(Z226/(12*60),0)</f>
        <v>58</v>
      </c>
      <c r="AC226" s="31"/>
      <c r="AD226" s="31">
        <f>ROUND(X226/(12*60),0)</f>
        <v>63</v>
      </c>
      <c r="AE226" s="32">
        <f>ROUND(Z226/(24*60),0)</f>
        <v>29</v>
      </c>
      <c r="AF226" s="32">
        <f>ROUND(X226/(24*60),0)</f>
        <v>31</v>
      </c>
    </row>
    <row r="227" spans="1:35" s="14" customFormat="1" ht="19.5" customHeight="1">
      <c r="A227" s="62"/>
      <c r="B227" s="24" t="s">
        <v>473</v>
      </c>
      <c r="C227" s="25">
        <v>1</v>
      </c>
      <c r="D227" s="33"/>
      <c r="E227" s="33"/>
      <c r="F227" s="33"/>
      <c r="G227" s="27"/>
      <c r="H227" s="27"/>
      <c r="I227" s="166">
        <v>0.1</v>
      </c>
      <c r="J227" s="166" t="s">
        <v>5</v>
      </c>
      <c r="K227" s="27" t="s">
        <v>474</v>
      </c>
      <c r="L227" s="27">
        <v>1</v>
      </c>
      <c r="M227" s="27"/>
      <c r="N227" s="25"/>
      <c r="O227" s="28"/>
      <c r="P227" s="21"/>
      <c r="Q227" s="28">
        <f>Q228</f>
        <v>624</v>
      </c>
      <c r="R227" s="28">
        <f t="shared" ref="R227:Z227" si="179">R228</f>
        <v>680</v>
      </c>
      <c r="S227" s="28">
        <f t="shared" si="179"/>
        <v>40</v>
      </c>
      <c r="T227" s="28">
        <f t="shared" si="179"/>
        <v>10</v>
      </c>
      <c r="U227" s="21"/>
      <c r="V227" s="28"/>
      <c r="W227" s="28">
        <f t="shared" si="179"/>
        <v>18711</v>
      </c>
      <c r="X227" s="28">
        <f t="shared" si="179"/>
        <v>22440</v>
      </c>
      <c r="Y227" s="28">
        <v>12</v>
      </c>
      <c r="Z227" s="39">
        <f t="shared" si="179"/>
        <v>20592</v>
      </c>
      <c r="AA227" s="31"/>
      <c r="AB227" s="31"/>
      <c r="AC227" s="31"/>
      <c r="AD227" s="31"/>
      <c r="AE227" s="32"/>
      <c r="AF227" s="32"/>
    </row>
    <row r="228" spans="1:35" s="14" customFormat="1" ht="19.5" customHeight="1">
      <c r="A228" s="62">
        <v>24</v>
      </c>
      <c r="B228" s="24" t="s">
        <v>475</v>
      </c>
      <c r="C228" s="25"/>
      <c r="D228" s="33" t="s">
        <v>476</v>
      </c>
      <c r="E228" s="33" t="s">
        <v>475</v>
      </c>
      <c r="F228" s="33"/>
      <c r="G228" s="27"/>
      <c r="H228" s="27"/>
      <c r="I228" s="27"/>
      <c r="J228" s="27"/>
      <c r="K228" s="27"/>
      <c r="L228" s="27"/>
      <c r="M228" s="27"/>
      <c r="N228" s="25">
        <v>550</v>
      </c>
      <c r="O228" s="28">
        <f>ROUND(1.03*N228,0)</f>
        <v>567</v>
      </c>
      <c r="P228" s="21"/>
      <c r="Q228" s="28">
        <f>ROUND(O228*1.1,0)</f>
        <v>624</v>
      </c>
      <c r="R228" s="28">
        <f>ROUND(O228*1.2,0)</f>
        <v>680</v>
      </c>
      <c r="S228" s="25">
        <v>40</v>
      </c>
      <c r="T228" s="25">
        <v>10</v>
      </c>
      <c r="U228" s="17"/>
      <c r="V228" s="25">
        <f>IF((S228-T228)&lt;15,15,S228-T228)</f>
        <v>30</v>
      </c>
      <c r="W228" s="25">
        <f>ROUND((O228*V228)*1.1,0)</f>
        <v>18711</v>
      </c>
      <c r="X228" s="25">
        <f>ROUND((R228*V228*1.1),0)</f>
        <v>22440</v>
      </c>
      <c r="Y228" s="25"/>
      <c r="Z228" s="30">
        <f>ROUND((Q228*V228*1.1),0)</f>
        <v>20592</v>
      </c>
      <c r="AA228" s="31">
        <f>ROUND(X228/(20*60),0)</f>
        <v>19</v>
      </c>
      <c r="AB228" s="31">
        <f>ROUND(Z228/(12*60),0)</f>
        <v>29</v>
      </c>
      <c r="AC228" s="31"/>
      <c r="AD228" s="31">
        <f>ROUND(X228/(12*60),0)</f>
        <v>31</v>
      </c>
      <c r="AE228" s="32">
        <f>ROUND(Z228/(24*60),0)</f>
        <v>14</v>
      </c>
      <c r="AF228" s="32">
        <f>ROUND(X228/(24*60),0)</f>
        <v>16</v>
      </c>
    </row>
    <row r="229" spans="1:35" s="14" customFormat="1" ht="23.25" customHeight="1">
      <c r="A229" s="62"/>
      <c r="B229" s="24" t="s">
        <v>495</v>
      </c>
      <c r="C229" s="25">
        <v>5</v>
      </c>
      <c r="D229" s="33"/>
      <c r="E229" s="33"/>
      <c r="F229" s="33"/>
      <c r="G229" s="27"/>
      <c r="H229" s="27"/>
      <c r="I229" s="166">
        <v>2.5</v>
      </c>
      <c r="J229" s="166"/>
      <c r="K229" s="27" t="s">
        <v>496</v>
      </c>
      <c r="L229" s="27">
        <v>3</v>
      </c>
      <c r="M229" s="61" t="s">
        <v>2</v>
      </c>
      <c r="N229" s="25"/>
      <c r="O229" s="28"/>
      <c r="P229" s="21"/>
      <c r="Q229" s="28">
        <f>SUM(Q230:Q234)</f>
        <v>6933</v>
      </c>
      <c r="R229" s="28">
        <f>SUM(R230:R234)</f>
        <v>7564</v>
      </c>
      <c r="S229" s="28">
        <f>SUM(S230:S234)</f>
        <v>200</v>
      </c>
      <c r="T229" s="28">
        <f>SUM(T230:T234)</f>
        <v>50</v>
      </c>
      <c r="U229" s="21"/>
      <c r="V229" s="28"/>
      <c r="W229" s="28">
        <f>SUM(W230:W234)</f>
        <v>207999</v>
      </c>
      <c r="X229" s="28">
        <f>SUM(X230:X234)</f>
        <v>249612</v>
      </c>
      <c r="Y229" s="28">
        <v>12</v>
      </c>
      <c r="Z229" s="22">
        <f>SUM(Z230:Z234)</f>
        <v>228789</v>
      </c>
      <c r="AA229" s="31"/>
      <c r="AB229" s="31"/>
      <c r="AC229" s="31"/>
      <c r="AD229" s="31"/>
      <c r="AE229" s="32"/>
      <c r="AF229" s="32"/>
      <c r="AI229" s="14">
        <v>228789</v>
      </c>
    </row>
    <row r="230" spans="1:35" s="14" customFormat="1" ht="17.25" customHeight="1">
      <c r="A230" s="62">
        <v>37</v>
      </c>
      <c r="B230" s="24" t="s">
        <v>497</v>
      </c>
      <c r="C230" s="25"/>
      <c r="D230" s="33" t="s">
        <v>476</v>
      </c>
      <c r="E230" s="33" t="s">
        <v>498</v>
      </c>
      <c r="F230" s="33"/>
      <c r="G230" s="27"/>
      <c r="H230" s="27"/>
      <c r="I230" s="24"/>
      <c r="J230" s="24"/>
      <c r="K230" s="24"/>
      <c r="L230" s="24"/>
      <c r="M230" s="24"/>
      <c r="N230" s="25">
        <v>950</v>
      </c>
      <c r="O230" s="28">
        <f t="shared" ref="O230:O234" si="180">ROUND(1.03*N230,0)</f>
        <v>979</v>
      </c>
      <c r="P230" s="21"/>
      <c r="Q230" s="28">
        <f t="shared" ref="Q230:Q234" si="181">ROUND(O230*1.1,0)</f>
        <v>1077</v>
      </c>
      <c r="R230" s="28">
        <f t="shared" ref="R230:R234" si="182">ROUND(O230*1.2,0)</f>
        <v>1175</v>
      </c>
      <c r="S230" s="25">
        <v>40</v>
      </c>
      <c r="T230" s="25">
        <v>10</v>
      </c>
      <c r="U230" s="17"/>
      <c r="V230" s="25">
        <f t="shared" ref="V230:V234" si="183">IF((S230-T230)&lt;15,15,S230-T230)</f>
        <v>30</v>
      </c>
      <c r="W230" s="25">
        <f>ROUND((O230*V230)*1.1,0)</f>
        <v>32307</v>
      </c>
      <c r="X230" s="25">
        <f t="shared" ref="X230:X234" si="184">ROUND((R230*V230*1.1),0)</f>
        <v>38775</v>
      </c>
      <c r="Y230" s="25"/>
      <c r="Z230" s="30">
        <f>ROUND((Q230*V230*1.1),0)</f>
        <v>35541</v>
      </c>
      <c r="AA230" s="31">
        <f>ROUND(X230/(20*60),0)</f>
        <v>32</v>
      </c>
      <c r="AB230" s="31">
        <f>ROUND(Z230/(12*60),0)</f>
        <v>49</v>
      </c>
      <c r="AC230" s="31"/>
      <c r="AD230" s="31">
        <f>ROUND(X230/(12*60),0)</f>
        <v>54</v>
      </c>
      <c r="AE230" s="32">
        <f>ROUND(Z230/(24*60),0)</f>
        <v>25</v>
      </c>
      <c r="AF230" s="32">
        <f>ROUND(X230/(24*60),0)</f>
        <v>27</v>
      </c>
    </row>
    <row r="231" spans="1:35" s="14" customFormat="1" ht="17.25" customHeight="1">
      <c r="A231" s="62">
        <v>38</v>
      </c>
      <c r="B231" s="24" t="s">
        <v>497</v>
      </c>
      <c r="C231" s="25"/>
      <c r="D231" s="33" t="s">
        <v>476</v>
      </c>
      <c r="E231" s="33" t="s">
        <v>499</v>
      </c>
      <c r="F231" s="33"/>
      <c r="G231" s="27"/>
      <c r="H231" s="27"/>
      <c r="I231" s="27"/>
      <c r="J231" s="27"/>
      <c r="K231" s="27"/>
      <c r="L231" s="27"/>
      <c r="M231" s="27"/>
      <c r="N231" s="25">
        <v>850</v>
      </c>
      <c r="O231" s="28">
        <f t="shared" si="180"/>
        <v>876</v>
      </c>
      <c r="P231" s="21"/>
      <c r="Q231" s="28">
        <f t="shared" si="181"/>
        <v>964</v>
      </c>
      <c r="R231" s="28">
        <f t="shared" si="182"/>
        <v>1051</v>
      </c>
      <c r="S231" s="25">
        <v>40</v>
      </c>
      <c r="T231" s="25">
        <v>10</v>
      </c>
      <c r="U231" s="17"/>
      <c r="V231" s="25">
        <f t="shared" si="183"/>
        <v>30</v>
      </c>
      <c r="W231" s="25">
        <f>ROUND((O231*V231)*1.1,0)</f>
        <v>28908</v>
      </c>
      <c r="X231" s="25">
        <f t="shared" si="184"/>
        <v>34683</v>
      </c>
      <c r="Y231" s="25"/>
      <c r="Z231" s="30">
        <f>ROUND((Q231*V231*1.1),0)</f>
        <v>31812</v>
      </c>
      <c r="AA231" s="31">
        <f>ROUND(X231/(20*60),0)</f>
        <v>29</v>
      </c>
      <c r="AB231" s="31">
        <f>ROUND(Z231/(12*60),0)</f>
        <v>44</v>
      </c>
      <c r="AC231" s="31"/>
      <c r="AD231" s="31">
        <f>ROUND(X231/(12*60),0)</f>
        <v>48</v>
      </c>
      <c r="AE231" s="32">
        <f>ROUND(Z231/(24*60),0)</f>
        <v>22</v>
      </c>
      <c r="AF231" s="32">
        <f>ROUND(X231/(24*60),0)</f>
        <v>24</v>
      </c>
    </row>
    <row r="232" spans="1:35" s="14" customFormat="1" ht="17.25" customHeight="1">
      <c r="A232" s="62">
        <v>39</v>
      </c>
      <c r="B232" s="24" t="s">
        <v>497</v>
      </c>
      <c r="C232" s="25"/>
      <c r="D232" s="33" t="s">
        <v>476</v>
      </c>
      <c r="E232" s="33" t="s">
        <v>500</v>
      </c>
      <c r="F232" s="33"/>
      <c r="G232" s="27"/>
      <c r="H232" s="27"/>
      <c r="I232" s="166"/>
      <c r="J232" s="166"/>
      <c r="K232" s="27"/>
      <c r="L232" s="27"/>
      <c r="M232" s="27"/>
      <c r="N232" s="25">
        <v>1100</v>
      </c>
      <c r="O232" s="28">
        <f t="shared" si="180"/>
        <v>1133</v>
      </c>
      <c r="P232" s="21"/>
      <c r="Q232" s="28">
        <f t="shared" si="181"/>
        <v>1246</v>
      </c>
      <c r="R232" s="28">
        <f t="shared" si="182"/>
        <v>1360</v>
      </c>
      <c r="S232" s="25">
        <v>40</v>
      </c>
      <c r="T232" s="25">
        <v>10</v>
      </c>
      <c r="U232" s="17"/>
      <c r="V232" s="25">
        <f t="shared" si="183"/>
        <v>30</v>
      </c>
      <c r="W232" s="25">
        <f>ROUND((O232*V232)*1.1,0)</f>
        <v>37389</v>
      </c>
      <c r="X232" s="25">
        <f t="shared" si="184"/>
        <v>44880</v>
      </c>
      <c r="Y232" s="25"/>
      <c r="Z232" s="30">
        <f>ROUND((Q232*V232*1.1),0)</f>
        <v>41118</v>
      </c>
      <c r="AA232" s="31">
        <f>ROUND(X232/(20*60),0)</f>
        <v>37</v>
      </c>
      <c r="AB232" s="31">
        <f>ROUND(Z232/(12*60),0)</f>
        <v>57</v>
      </c>
      <c r="AC232" s="31"/>
      <c r="AD232" s="31">
        <f>ROUND(X232/(12*60),0)</f>
        <v>62</v>
      </c>
      <c r="AE232" s="32">
        <f>ROUND(Z232/(24*60),0)</f>
        <v>29</v>
      </c>
      <c r="AF232" s="32">
        <f>ROUND(X232/(24*60),0)</f>
        <v>31</v>
      </c>
    </row>
    <row r="233" spans="1:35" s="76" customFormat="1" ht="20.25" customHeight="1">
      <c r="A233" s="62">
        <v>40</v>
      </c>
      <c r="B233" s="24" t="s">
        <v>497</v>
      </c>
      <c r="C233" s="25"/>
      <c r="D233" s="33" t="s">
        <v>476</v>
      </c>
      <c r="E233" s="79" t="s">
        <v>501</v>
      </c>
      <c r="F233" s="79"/>
      <c r="G233" s="83"/>
      <c r="H233" s="83"/>
      <c r="I233" s="82"/>
      <c r="J233" s="82"/>
      <c r="K233" s="83"/>
      <c r="L233" s="83"/>
      <c r="M233" s="83"/>
      <c r="N233" s="78">
        <v>1341</v>
      </c>
      <c r="O233" s="84">
        <f t="shared" si="180"/>
        <v>1381</v>
      </c>
      <c r="P233" s="183"/>
      <c r="Q233" s="84">
        <f t="shared" si="181"/>
        <v>1519</v>
      </c>
      <c r="R233" s="84">
        <f t="shared" si="182"/>
        <v>1657</v>
      </c>
      <c r="S233" s="78">
        <v>40</v>
      </c>
      <c r="T233" s="78">
        <v>10</v>
      </c>
      <c r="U233" s="184"/>
      <c r="V233" s="78">
        <f t="shared" si="183"/>
        <v>30</v>
      </c>
      <c r="W233" s="78">
        <f>ROUND((O233*V233)*1.1,0)</f>
        <v>45573</v>
      </c>
      <c r="X233" s="78">
        <f t="shared" si="184"/>
        <v>54681</v>
      </c>
      <c r="Y233" s="78"/>
      <c r="Z233" s="85">
        <f>ROUND((Q233*V233*1.1),0)</f>
        <v>50127</v>
      </c>
      <c r="AA233" s="32">
        <f>ROUND(X233/(20*60),0)</f>
        <v>46</v>
      </c>
      <c r="AB233" s="32">
        <f>ROUND(Z233/(12*60),0)</f>
        <v>70</v>
      </c>
      <c r="AC233" s="32"/>
      <c r="AD233" s="32">
        <f>ROUND(X233/(12*60),0)</f>
        <v>76</v>
      </c>
      <c r="AE233" s="32">
        <f>ROUND(Z233/(24*60),0)</f>
        <v>35</v>
      </c>
      <c r="AF233" s="32">
        <f>ROUND(X233/(24*60),0)</f>
        <v>38</v>
      </c>
    </row>
    <row r="234" spans="1:35" s="14" customFormat="1" ht="20.25" customHeight="1">
      <c r="A234" s="62">
        <v>41</v>
      </c>
      <c r="B234" s="24" t="s">
        <v>497</v>
      </c>
      <c r="C234" s="25"/>
      <c r="D234" s="33" t="s">
        <v>476</v>
      </c>
      <c r="E234" s="33" t="s">
        <v>476</v>
      </c>
      <c r="F234" s="33"/>
      <c r="G234" s="27"/>
      <c r="H234" s="27"/>
      <c r="I234" s="166"/>
      <c r="J234" s="166"/>
      <c r="K234" s="27"/>
      <c r="L234" s="27"/>
      <c r="M234" s="27"/>
      <c r="N234" s="25">
        <v>1878</v>
      </c>
      <c r="O234" s="28">
        <f t="shared" si="180"/>
        <v>1934</v>
      </c>
      <c r="P234" s="21"/>
      <c r="Q234" s="28">
        <f t="shared" si="181"/>
        <v>2127</v>
      </c>
      <c r="R234" s="28">
        <f t="shared" si="182"/>
        <v>2321</v>
      </c>
      <c r="S234" s="25">
        <v>40</v>
      </c>
      <c r="T234" s="25">
        <v>10</v>
      </c>
      <c r="U234" s="17"/>
      <c r="V234" s="25">
        <f t="shared" si="183"/>
        <v>30</v>
      </c>
      <c r="W234" s="25">
        <f>ROUND((O234*V234)*1.1,0)</f>
        <v>63822</v>
      </c>
      <c r="X234" s="25">
        <f t="shared" si="184"/>
        <v>76593</v>
      </c>
      <c r="Y234" s="25"/>
      <c r="Z234" s="30">
        <f>ROUND((Q234*V234*1.1),0)</f>
        <v>70191</v>
      </c>
      <c r="AA234" s="31">
        <f>ROUND(X234/(20*60),0)</f>
        <v>64</v>
      </c>
      <c r="AB234" s="31">
        <f>ROUND(Z234/(12*60),0)</f>
        <v>97</v>
      </c>
      <c r="AC234" s="31"/>
      <c r="AD234" s="31">
        <f>ROUND(X234/(12*60),0)</f>
        <v>106</v>
      </c>
      <c r="AE234" s="32">
        <f>ROUND(Z234/(24*60),0)</f>
        <v>49</v>
      </c>
      <c r="AF234" s="32">
        <f>ROUND(X234/(24*60),0)</f>
        <v>53</v>
      </c>
    </row>
    <row r="235" spans="1:35" s="76" customFormat="1" ht="21.75" customHeight="1">
      <c r="A235" s="89"/>
      <c r="B235" s="24" t="s">
        <v>502</v>
      </c>
      <c r="C235" s="25">
        <v>7</v>
      </c>
      <c r="D235" s="33"/>
      <c r="E235" s="79"/>
      <c r="F235" s="79"/>
      <c r="G235" s="83"/>
      <c r="H235" s="83"/>
      <c r="I235" s="166">
        <v>2.5</v>
      </c>
      <c r="J235" s="166" t="s">
        <v>503</v>
      </c>
      <c r="K235" s="27" t="s">
        <v>504</v>
      </c>
      <c r="L235" s="27">
        <v>4</v>
      </c>
      <c r="M235" s="61" t="s">
        <v>2</v>
      </c>
      <c r="N235" s="78"/>
      <c r="O235" s="84"/>
      <c r="P235" s="183"/>
      <c r="Q235" s="84">
        <f>SUM(Q236:Q243)</f>
        <v>6118</v>
      </c>
      <c r="R235" s="84">
        <f t="shared" ref="R235:Z235" si="185">SUM(R236:R243)</f>
        <v>6673</v>
      </c>
      <c r="S235" s="84">
        <f t="shared" si="185"/>
        <v>320</v>
      </c>
      <c r="T235" s="84">
        <f t="shared" si="185"/>
        <v>80</v>
      </c>
      <c r="U235" s="183"/>
      <c r="V235" s="84"/>
      <c r="W235" s="84">
        <f t="shared" si="185"/>
        <v>183513</v>
      </c>
      <c r="X235" s="84">
        <f t="shared" si="185"/>
        <v>220209</v>
      </c>
      <c r="Y235" s="84">
        <v>12</v>
      </c>
      <c r="Z235" s="197">
        <f t="shared" si="185"/>
        <v>201894</v>
      </c>
      <c r="AA235" s="32"/>
      <c r="AB235" s="32"/>
      <c r="AC235" s="32"/>
      <c r="AD235" s="32"/>
      <c r="AE235" s="32"/>
      <c r="AF235" s="32"/>
      <c r="AI235" s="76">
        <v>201894</v>
      </c>
    </row>
    <row r="236" spans="1:35" s="14" customFormat="1" ht="21.75" customHeight="1">
      <c r="A236" s="62">
        <v>42</v>
      </c>
      <c r="B236" s="24" t="s">
        <v>497</v>
      </c>
      <c r="C236" s="25"/>
      <c r="D236" s="33" t="s">
        <v>505</v>
      </c>
      <c r="E236" s="33" t="s">
        <v>505</v>
      </c>
      <c r="F236" s="33"/>
      <c r="G236" s="27"/>
      <c r="H236" s="27"/>
      <c r="I236" s="27"/>
      <c r="J236" s="27"/>
      <c r="K236" s="27"/>
      <c r="L236" s="27"/>
      <c r="M236" s="27"/>
      <c r="N236" s="25">
        <v>1456</v>
      </c>
      <c r="O236" s="28">
        <f t="shared" ref="O236:O241" si="186">ROUND(1.03*N236,0)</f>
        <v>1500</v>
      </c>
      <c r="P236" s="21"/>
      <c r="Q236" s="28">
        <f t="shared" ref="Q236:Q241" si="187">ROUND(O236*1.1,0)</f>
        <v>1650</v>
      </c>
      <c r="R236" s="28">
        <f t="shared" ref="R236:R241" si="188">ROUND(O236*1.2,0)</f>
        <v>1800</v>
      </c>
      <c r="S236" s="25">
        <v>40</v>
      </c>
      <c r="T236" s="25">
        <v>10</v>
      </c>
      <c r="U236" s="17"/>
      <c r="V236" s="25">
        <f t="shared" ref="V236:V241" si="189">IF((S236-T236)&lt;15,15,S236-T236)</f>
        <v>30</v>
      </c>
      <c r="W236" s="25">
        <f t="shared" ref="W236:W243" si="190">ROUND((O236*V236)*1.1,0)</f>
        <v>49500</v>
      </c>
      <c r="X236" s="25">
        <f t="shared" ref="X236:X241" si="191">ROUND((R236*V236*1.1),0)</f>
        <v>59400</v>
      </c>
      <c r="Y236" s="25"/>
      <c r="Z236" s="30">
        <f t="shared" ref="Z236:Z243" si="192">ROUND((Q236*V236*1.1),0)</f>
        <v>54450</v>
      </c>
      <c r="AA236" s="31">
        <f t="shared" ref="AA236:AA243" si="193">ROUND(X236/(20*60),0)</f>
        <v>50</v>
      </c>
      <c r="AB236" s="31">
        <f t="shared" ref="AB236:AB243" si="194">ROUND(Z236/(12*60),0)</f>
        <v>76</v>
      </c>
      <c r="AC236" s="31"/>
      <c r="AD236" s="31">
        <f t="shared" ref="AD236:AD243" si="195">ROUND(X236/(12*60),0)</f>
        <v>83</v>
      </c>
      <c r="AE236" s="32">
        <f t="shared" ref="AE236:AE243" si="196">ROUND(Z236/(24*60),0)</f>
        <v>38</v>
      </c>
      <c r="AF236" s="32">
        <f t="shared" ref="AF236:AF243" si="197">ROUND(X236/(24*60),0)</f>
        <v>41</v>
      </c>
    </row>
    <row r="237" spans="1:35" s="14" customFormat="1" ht="21.75" customHeight="1">
      <c r="A237" s="62">
        <v>43</v>
      </c>
      <c r="B237" s="24" t="s">
        <v>497</v>
      </c>
      <c r="C237" s="25"/>
      <c r="D237" s="33" t="s">
        <v>505</v>
      </c>
      <c r="E237" s="33" t="s">
        <v>506</v>
      </c>
      <c r="F237" s="33"/>
      <c r="G237" s="27"/>
      <c r="H237" s="27"/>
      <c r="I237" s="166"/>
      <c r="J237" s="166"/>
      <c r="K237" s="27"/>
      <c r="L237" s="27"/>
      <c r="M237" s="27"/>
      <c r="N237" s="25">
        <v>950</v>
      </c>
      <c r="O237" s="28">
        <f t="shared" si="186"/>
        <v>979</v>
      </c>
      <c r="P237" s="21"/>
      <c r="Q237" s="28">
        <f t="shared" si="187"/>
        <v>1077</v>
      </c>
      <c r="R237" s="28">
        <f t="shared" si="188"/>
        <v>1175</v>
      </c>
      <c r="S237" s="25">
        <v>40</v>
      </c>
      <c r="T237" s="25">
        <v>10</v>
      </c>
      <c r="U237" s="17"/>
      <c r="V237" s="25">
        <f t="shared" si="189"/>
        <v>30</v>
      </c>
      <c r="W237" s="25">
        <f t="shared" si="190"/>
        <v>32307</v>
      </c>
      <c r="X237" s="25">
        <f t="shared" si="191"/>
        <v>38775</v>
      </c>
      <c r="Y237" s="25"/>
      <c r="Z237" s="30">
        <f t="shared" si="192"/>
        <v>35541</v>
      </c>
      <c r="AA237" s="31">
        <f t="shared" si="193"/>
        <v>32</v>
      </c>
      <c r="AB237" s="31">
        <f t="shared" si="194"/>
        <v>49</v>
      </c>
      <c r="AC237" s="31"/>
      <c r="AD237" s="31">
        <f t="shared" si="195"/>
        <v>54</v>
      </c>
      <c r="AE237" s="32">
        <f t="shared" si="196"/>
        <v>25</v>
      </c>
      <c r="AF237" s="32">
        <f t="shared" si="197"/>
        <v>27</v>
      </c>
    </row>
    <row r="238" spans="1:35" s="14" customFormat="1" ht="21.75" customHeight="1">
      <c r="A238" s="62">
        <v>44</v>
      </c>
      <c r="B238" s="24" t="s">
        <v>497</v>
      </c>
      <c r="C238" s="25"/>
      <c r="D238" s="33" t="s">
        <v>505</v>
      </c>
      <c r="E238" s="33" t="s">
        <v>507</v>
      </c>
      <c r="F238" s="33"/>
      <c r="G238" s="27"/>
      <c r="H238" s="27"/>
      <c r="I238" s="166"/>
      <c r="J238" s="166"/>
      <c r="K238" s="27"/>
      <c r="L238" s="27"/>
      <c r="M238" s="27"/>
      <c r="N238" s="25">
        <v>832</v>
      </c>
      <c r="O238" s="28">
        <f t="shared" si="186"/>
        <v>857</v>
      </c>
      <c r="P238" s="21"/>
      <c r="Q238" s="28">
        <f t="shared" si="187"/>
        <v>943</v>
      </c>
      <c r="R238" s="28">
        <f t="shared" si="188"/>
        <v>1028</v>
      </c>
      <c r="S238" s="25">
        <v>40</v>
      </c>
      <c r="T238" s="25">
        <v>10</v>
      </c>
      <c r="U238" s="17"/>
      <c r="V238" s="25">
        <f t="shared" si="189"/>
        <v>30</v>
      </c>
      <c r="W238" s="25">
        <f t="shared" si="190"/>
        <v>28281</v>
      </c>
      <c r="X238" s="25">
        <f t="shared" si="191"/>
        <v>33924</v>
      </c>
      <c r="Y238" s="25"/>
      <c r="Z238" s="30">
        <f t="shared" si="192"/>
        <v>31119</v>
      </c>
      <c r="AA238" s="31">
        <f t="shared" si="193"/>
        <v>28</v>
      </c>
      <c r="AB238" s="31">
        <f t="shared" si="194"/>
        <v>43</v>
      </c>
      <c r="AC238" s="31"/>
      <c r="AD238" s="31">
        <f t="shared" si="195"/>
        <v>47</v>
      </c>
      <c r="AE238" s="32">
        <f t="shared" si="196"/>
        <v>22</v>
      </c>
      <c r="AF238" s="32">
        <f t="shared" si="197"/>
        <v>24</v>
      </c>
    </row>
    <row r="239" spans="1:35" s="14" customFormat="1" ht="21.75" customHeight="1">
      <c r="A239" s="62">
        <v>45</v>
      </c>
      <c r="B239" s="24" t="s">
        <v>497</v>
      </c>
      <c r="C239" s="25"/>
      <c r="D239" s="33" t="s">
        <v>505</v>
      </c>
      <c r="E239" s="33" t="s">
        <v>49</v>
      </c>
      <c r="F239" s="33"/>
      <c r="G239" s="27"/>
      <c r="H239" s="27"/>
      <c r="I239" s="166"/>
      <c r="J239" s="166"/>
      <c r="K239" s="27"/>
      <c r="L239" s="27"/>
      <c r="M239" s="27"/>
      <c r="N239" s="25">
        <v>150</v>
      </c>
      <c r="O239" s="28">
        <f t="shared" si="186"/>
        <v>155</v>
      </c>
      <c r="P239" s="21"/>
      <c r="Q239" s="28">
        <f t="shared" si="187"/>
        <v>171</v>
      </c>
      <c r="R239" s="28">
        <f t="shared" si="188"/>
        <v>186</v>
      </c>
      <c r="S239" s="25">
        <v>40</v>
      </c>
      <c r="T239" s="25">
        <v>10</v>
      </c>
      <c r="U239" s="17"/>
      <c r="V239" s="25">
        <f t="shared" si="189"/>
        <v>30</v>
      </c>
      <c r="W239" s="25">
        <f t="shared" si="190"/>
        <v>5115</v>
      </c>
      <c r="X239" s="25">
        <f t="shared" si="191"/>
        <v>6138</v>
      </c>
      <c r="Y239" s="25"/>
      <c r="Z239" s="30">
        <f t="shared" si="192"/>
        <v>5643</v>
      </c>
      <c r="AA239" s="31">
        <f t="shared" si="193"/>
        <v>5</v>
      </c>
      <c r="AB239" s="31">
        <f t="shared" si="194"/>
        <v>8</v>
      </c>
      <c r="AC239" s="31"/>
      <c r="AD239" s="31">
        <f t="shared" si="195"/>
        <v>9</v>
      </c>
      <c r="AE239" s="32">
        <f t="shared" si="196"/>
        <v>4</v>
      </c>
      <c r="AF239" s="32">
        <f t="shared" si="197"/>
        <v>4</v>
      </c>
    </row>
    <row r="240" spans="1:35" s="14" customFormat="1" ht="21.75" customHeight="1">
      <c r="A240" s="62">
        <v>46</v>
      </c>
      <c r="B240" s="24" t="s">
        <v>497</v>
      </c>
      <c r="C240" s="25"/>
      <c r="D240" s="33" t="s">
        <v>505</v>
      </c>
      <c r="E240" s="33" t="s">
        <v>508</v>
      </c>
      <c r="F240" s="33"/>
      <c r="G240" s="27"/>
      <c r="H240" s="27"/>
      <c r="I240" s="166"/>
      <c r="J240" s="166"/>
      <c r="K240" s="27"/>
      <c r="L240" s="27"/>
      <c r="M240" s="27"/>
      <c r="N240" s="25">
        <v>550</v>
      </c>
      <c r="O240" s="28">
        <f t="shared" si="186"/>
        <v>567</v>
      </c>
      <c r="P240" s="21"/>
      <c r="Q240" s="28">
        <f t="shared" si="187"/>
        <v>624</v>
      </c>
      <c r="R240" s="28">
        <f t="shared" si="188"/>
        <v>680</v>
      </c>
      <c r="S240" s="25">
        <v>40</v>
      </c>
      <c r="T240" s="25">
        <v>10</v>
      </c>
      <c r="U240" s="17"/>
      <c r="V240" s="25">
        <f t="shared" si="189"/>
        <v>30</v>
      </c>
      <c r="W240" s="25">
        <f t="shared" si="190"/>
        <v>18711</v>
      </c>
      <c r="X240" s="25">
        <f t="shared" si="191"/>
        <v>22440</v>
      </c>
      <c r="Y240" s="25"/>
      <c r="Z240" s="30">
        <f t="shared" si="192"/>
        <v>20592</v>
      </c>
      <c r="AA240" s="31">
        <f t="shared" si="193"/>
        <v>19</v>
      </c>
      <c r="AB240" s="31">
        <f t="shared" si="194"/>
        <v>29</v>
      </c>
      <c r="AC240" s="31"/>
      <c r="AD240" s="31">
        <f t="shared" si="195"/>
        <v>31</v>
      </c>
      <c r="AE240" s="32">
        <f t="shared" si="196"/>
        <v>14</v>
      </c>
      <c r="AF240" s="32">
        <f t="shared" si="197"/>
        <v>16</v>
      </c>
    </row>
    <row r="241" spans="1:35" s="14" customFormat="1" ht="21.75" customHeight="1">
      <c r="A241" s="62">
        <v>47</v>
      </c>
      <c r="B241" s="24" t="s">
        <v>497</v>
      </c>
      <c r="C241" s="25"/>
      <c r="D241" s="33" t="s">
        <v>505</v>
      </c>
      <c r="E241" s="33" t="s">
        <v>509</v>
      </c>
      <c r="F241" s="33"/>
      <c r="G241" s="27"/>
      <c r="H241" s="27"/>
      <c r="I241" s="166"/>
      <c r="J241" s="166"/>
      <c r="K241" s="27"/>
      <c r="L241" s="27"/>
      <c r="M241" s="27"/>
      <c r="N241" s="25">
        <v>350</v>
      </c>
      <c r="O241" s="28">
        <f t="shared" si="186"/>
        <v>361</v>
      </c>
      <c r="P241" s="21"/>
      <c r="Q241" s="28">
        <f t="shared" si="187"/>
        <v>397</v>
      </c>
      <c r="R241" s="28">
        <f t="shared" si="188"/>
        <v>433</v>
      </c>
      <c r="S241" s="25">
        <v>40</v>
      </c>
      <c r="T241" s="25">
        <v>10</v>
      </c>
      <c r="U241" s="17"/>
      <c r="V241" s="25">
        <f t="shared" si="189"/>
        <v>30</v>
      </c>
      <c r="W241" s="25">
        <f t="shared" si="190"/>
        <v>11913</v>
      </c>
      <c r="X241" s="25">
        <f t="shared" si="191"/>
        <v>14289</v>
      </c>
      <c r="Y241" s="25"/>
      <c r="Z241" s="30">
        <f t="shared" si="192"/>
        <v>13101</v>
      </c>
      <c r="AA241" s="31">
        <f t="shared" si="193"/>
        <v>12</v>
      </c>
      <c r="AB241" s="31">
        <f t="shared" si="194"/>
        <v>18</v>
      </c>
      <c r="AC241" s="31"/>
      <c r="AD241" s="31">
        <f t="shared" si="195"/>
        <v>20</v>
      </c>
      <c r="AE241" s="32">
        <f t="shared" si="196"/>
        <v>9</v>
      </c>
      <c r="AF241" s="32">
        <f t="shared" si="197"/>
        <v>10</v>
      </c>
    </row>
    <row r="242" spans="1:35" s="14" customFormat="1" ht="21.75" customHeight="1">
      <c r="A242" s="62">
        <v>48</v>
      </c>
      <c r="B242" s="24" t="s">
        <v>497</v>
      </c>
      <c r="C242" s="25"/>
      <c r="D242" s="33" t="s">
        <v>510</v>
      </c>
      <c r="E242" s="33" t="s">
        <v>510</v>
      </c>
      <c r="F242" s="33"/>
      <c r="G242" s="27"/>
      <c r="H242" s="27"/>
      <c r="I242" s="166"/>
      <c r="J242" s="166"/>
      <c r="K242" s="27"/>
      <c r="L242" s="27"/>
      <c r="M242" s="27"/>
      <c r="N242" s="25">
        <v>440</v>
      </c>
      <c r="O242" s="28">
        <f>ROUND(1.03*N242,0)</f>
        <v>453</v>
      </c>
      <c r="P242" s="21"/>
      <c r="Q242" s="28">
        <f>ROUND(O242*1.1,0)</f>
        <v>498</v>
      </c>
      <c r="R242" s="28">
        <f>ROUND(O242*1.2,0)</f>
        <v>544</v>
      </c>
      <c r="S242" s="25">
        <v>40</v>
      </c>
      <c r="T242" s="25">
        <v>10</v>
      </c>
      <c r="U242" s="17"/>
      <c r="V242" s="25">
        <f>IF((S242-T242)&lt;15,15,S242-T242)</f>
        <v>30</v>
      </c>
      <c r="W242" s="25">
        <f t="shared" si="190"/>
        <v>14949</v>
      </c>
      <c r="X242" s="25">
        <f>ROUND((R242*V242*1.1),0)</f>
        <v>17952</v>
      </c>
      <c r="Y242" s="25"/>
      <c r="Z242" s="30">
        <f t="shared" si="192"/>
        <v>16434</v>
      </c>
      <c r="AA242" s="31">
        <f t="shared" si="193"/>
        <v>15</v>
      </c>
      <c r="AB242" s="31">
        <f t="shared" si="194"/>
        <v>23</v>
      </c>
      <c r="AC242" s="31"/>
      <c r="AD242" s="31">
        <f t="shared" si="195"/>
        <v>25</v>
      </c>
      <c r="AE242" s="32">
        <f t="shared" si="196"/>
        <v>11</v>
      </c>
      <c r="AF242" s="32">
        <f t="shared" si="197"/>
        <v>12</v>
      </c>
    </row>
    <row r="243" spans="1:35" s="76" customFormat="1" ht="21.75" customHeight="1">
      <c r="A243" s="62"/>
      <c r="B243" s="24" t="s">
        <v>497</v>
      </c>
      <c r="C243" s="25"/>
      <c r="D243" s="33" t="s">
        <v>476</v>
      </c>
      <c r="E243" s="79" t="s">
        <v>501</v>
      </c>
      <c r="F243" s="79"/>
      <c r="G243" s="83"/>
      <c r="H243" s="83"/>
      <c r="I243" s="82"/>
      <c r="J243" s="82"/>
      <c r="K243" s="83"/>
      <c r="L243" s="83"/>
      <c r="M243" s="83"/>
      <c r="N243" s="78">
        <v>669</v>
      </c>
      <c r="O243" s="84">
        <f>ROUND(1.03*N243,0)</f>
        <v>689</v>
      </c>
      <c r="P243" s="183"/>
      <c r="Q243" s="84">
        <f>ROUND(O243*1.1,0)</f>
        <v>758</v>
      </c>
      <c r="R243" s="84">
        <f>ROUND(O243*1.2,0)</f>
        <v>827</v>
      </c>
      <c r="S243" s="78">
        <v>40</v>
      </c>
      <c r="T243" s="78">
        <v>10</v>
      </c>
      <c r="U243" s="184"/>
      <c r="V243" s="78">
        <f>IF((S243-T243)&lt;15,15,S243-T243)</f>
        <v>30</v>
      </c>
      <c r="W243" s="78">
        <f t="shared" si="190"/>
        <v>22737</v>
      </c>
      <c r="X243" s="78">
        <f>ROUND((R243*V243*1.1),0)</f>
        <v>27291</v>
      </c>
      <c r="Y243" s="78"/>
      <c r="Z243" s="85">
        <f t="shared" si="192"/>
        <v>25014</v>
      </c>
      <c r="AA243" s="32">
        <f t="shared" si="193"/>
        <v>23</v>
      </c>
      <c r="AB243" s="32">
        <f t="shared" si="194"/>
        <v>35</v>
      </c>
      <c r="AC243" s="32"/>
      <c r="AD243" s="32">
        <f t="shared" si="195"/>
        <v>38</v>
      </c>
      <c r="AE243" s="32">
        <f t="shared" si="196"/>
        <v>17</v>
      </c>
      <c r="AF243" s="32">
        <f t="shared" si="197"/>
        <v>19</v>
      </c>
    </row>
    <row r="244" spans="1:35" s="14" customFormat="1" ht="21.75" customHeight="1">
      <c r="A244" s="62"/>
      <c r="B244" s="24" t="s">
        <v>511</v>
      </c>
      <c r="C244" s="25">
        <v>3</v>
      </c>
      <c r="D244" s="33"/>
      <c r="E244" s="33"/>
      <c r="F244" s="33"/>
      <c r="G244" s="27"/>
      <c r="H244" s="27"/>
      <c r="I244" s="166">
        <v>1</v>
      </c>
      <c r="J244" s="166" t="s">
        <v>431</v>
      </c>
      <c r="K244" s="27" t="s">
        <v>512</v>
      </c>
      <c r="L244" s="27">
        <v>1</v>
      </c>
      <c r="M244" s="27"/>
      <c r="N244" s="25"/>
      <c r="O244" s="28"/>
      <c r="P244" s="21"/>
      <c r="Q244" s="28">
        <f>SUM(Q245:Q247)</f>
        <v>3137</v>
      </c>
      <c r="R244" s="28">
        <f t="shared" ref="R244:Z244" si="198">SUM(R245:R247)</f>
        <v>3422</v>
      </c>
      <c r="S244" s="28">
        <f t="shared" si="198"/>
        <v>120</v>
      </c>
      <c r="T244" s="28">
        <f t="shared" si="198"/>
        <v>30</v>
      </c>
      <c r="U244" s="21"/>
      <c r="V244" s="28"/>
      <c r="W244" s="28">
        <f t="shared" si="198"/>
        <v>94116</v>
      </c>
      <c r="X244" s="28">
        <f t="shared" si="198"/>
        <v>112926</v>
      </c>
      <c r="Y244" s="28">
        <v>12</v>
      </c>
      <c r="Z244" s="22">
        <f t="shared" si="198"/>
        <v>103521</v>
      </c>
      <c r="AA244" s="31"/>
      <c r="AB244" s="31"/>
      <c r="AC244" s="31"/>
      <c r="AD244" s="31"/>
      <c r="AE244" s="32"/>
      <c r="AF244" s="32"/>
      <c r="AI244" s="14">
        <v>103521</v>
      </c>
    </row>
    <row r="245" spans="1:35" s="14" customFormat="1" ht="21.75" customHeight="1">
      <c r="A245" s="62">
        <v>49</v>
      </c>
      <c r="B245" s="24" t="s">
        <v>513</v>
      </c>
      <c r="C245" s="25"/>
      <c r="D245" s="33" t="s">
        <v>513</v>
      </c>
      <c r="E245" s="33" t="s">
        <v>513</v>
      </c>
      <c r="F245" s="33"/>
      <c r="G245" s="27"/>
      <c r="H245" s="27"/>
      <c r="I245" s="27"/>
      <c r="J245" s="27"/>
      <c r="K245" s="27"/>
      <c r="L245" s="27"/>
      <c r="M245" s="27"/>
      <c r="N245" s="25">
        <v>910</v>
      </c>
      <c r="O245" s="28">
        <f>ROUND(1.03*N245,0)</f>
        <v>937</v>
      </c>
      <c r="P245" s="21"/>
      <c r="Q245" s="28">
        <f>ROUND(O245*1.1,0)</f>
        <v>1031</v>
      </c>
      <c r="R245" s="28">
        <f>ROUND(O245*1.2,0)</f>
        <v>1124</v>
      </c>
      <c r="S245" s="25">
        <v>40</v>
      </c>
      <c r="T245" s="25">
        <v>10</v>
      </c>
      <c r="U245" s="17"/>
      <c r="V245" s="25">
        <f>IF((S245-T245)&lt;15,15,S245-T245)</f>
        <v>30</v>
      </c>
      <c r="W245" s="25">
        <f>ROUND((O245*V245)*1.1,0)</f>
        <v>30921</v>
      </c>
      <c r="X245" s="25">
        <f>ROUND((R245*V245*1.1),0)</f>
        <v>37092</v>
      </c>
      <c r="Y245" s="25"/>
      <c r="Z245" s="30">
        <f>ROUND((Q245*V245*1.1),0)</f>
        <v>34023</v>
      </c>
      <c r="AA245" s="31">
        <f>ROUND(X245/(20*60),0)</f>
        <v>31</v>
      </c>
      <c r="AB245" s="31">
        <f>ROUND(Z245/(12*60),0)</f>
        <v>47</v>
      </c>
      <c r="AC245" s="31"/>
      <c r="AD245" s="31">
        <f>ROUND(X245/(12*60),0)</f>
        <v>52</v>
      </c>
      <c r="AE245" s="32">
        <f>ROUND(Z245/(24*60),0)</f>
        <v>24</v>
      </c>
      <c r="AF245" s="32">
        <f>ROUND(X245/(24*60),0)</f>
        <v>26</v>
      </c>
    </row>
    <row r="246" spans="1:35" s="14" customFormat="1" ht="21.75" customHeight="1">
      <c r="A246" s="62">
        <v>50</v>
      </c>
      <c r="B246" s="24" t="s">
        <v>513</v>
      </c>
      <c r="C246" s="25"/>
      <c r="D246" s="33" t="s">
        <v>513</v>
      </c>
      <c r="E246" s="33" t="s">
        <v>514</v>
      </c>
      <c r="F246" s="33"/>
      <c r="G246" s="27"/>
      <c r="H246" s="27"/>
      <c r="I246" s="166"/>
      <c r="J246" s="166"/>
      <c r="K246" s="27"/>
      <c r="L246" s="27"/>
      <c r="M246" s="27"/>
      <c r="N246" s="25">
        <v>1120</v>
      </c>
      <c r="O246" s="28">
        <f>ROUND(1.03*N246,0)</f>
        <v>1154</v>
      </c>
      <c r="P246" s="21"/>
      <c r="Q246" s="28">
        <f>ROUND(O246*1.1,0)</f>
        <v>1269</v>
      </c>
      <c r="R246" s="28">
        <f>ROUND(O246*1.2,0)</f>
        <v>1385</v>
      </c>
      <c r="S246" s="25">
        <v>40</v>
      </c>
      <c r="T246" s="25">
        <v>10</v>
      </c>
      <c r="U246" s="17"/>
      <c r="V246" s="25">
        <f>IF((S246-T246)&lt;15,15,S246-T246)</f>
        <v>30</v>
      </c>
      <c r="W246" s="25">
        <f>ROUND((O246*V246)*1.1,0)</f>
        <v>38082</v>
      </c>
      <c r="X246" s="25">
        <f>ROUND((R246*V246*1.1),0)</f>
        <v>45705</v>
      </c>
      <c r="Y246" s="25"/>
      <c r="Z246" s="30">
        <f>ROUND((Q246*V246*1.1),0)</f>
        <v>41877</v>
      </c>
      <c r="AA246" s="31">
        <f>ROUND(X246/(20*60),0)</f>
        <v>38</v>
      </c>
      <c r="AB246" s="31">
        <f>ROUND(Z246/(12*60),0)</f>
        <v>58</v>
      </c>
      <c r="AC246" s="31"/>
      <c r="AD246" s="31">
        <f>ROUND(X246/(12*60),0)</f>
        <v>63</v>
      </c>
      <c r="AE246" s="32">
        <f>ROUND(Z246/(24*60),0)</f>
        <v>29</v>
      </c>
      <c r="AF246" s="32">
        <f>ROUND(X246/(24*60),0)</f>
        <v>32</v>
      </c>
    </row>
    <row r="247" spans="1:35" s="14" customFormat="1" ht="21.75" customHeight="1">
      <c r="A247" s="62">
        <v>51</v>
      </c>
      <c r="B247" s="24" t="s">
        <v>513</v>
      </c>
      <c r="C247" s="25"/>
      <c r="D247" s="33" t="s">
        <v>513</v>
      </c>
      <c r="E247" s="33" t="s">
        <v>515</v>
      </c>
      <c r="F247" s="33"/>
      <c r="G247" s="27"/>
      <c r="H247" s="27"/>
      <c r="I247" s="166"/>
      <c r="J247" s="166"/>
      <c r="K247" s="27"/>
      <c r="L247" s="27"/>
      <c r="M247" s="27"/>
      <c r="N247" s="25">
        <v>739</v>
      </c>
      <c r="O247" s="28">
        <f>ROUND(1.03*N247,0)</f>
        <v>761</v>
      </c>
      <c r="P247" s="21"/>
      <c r="Q247" s="28">
        <f>ROUND(O247*1.1,0)</f>
        <v>837</v>
      </c>
      <c r="R247" s="28">
        <f>ROUND(O247*1.2,0)</f>
        <v>913</v>
      </c>
      <c r="S247" s="25">
        <v>40</v>
      </c>
      <c r="T247" s="25">
        <v>10</v>
      </c>
      <c r="U247" s="17"/>
      <c r="V247" s="25">
        <f>IF((S247-T247)&lt;15,15,S247-T247)</f>
        <v>30</v>
      </c>
      <c r="W247" s="25">
        <f>ROUND((O247*V247)*1.1,0)</f>
        <v>25113</v>
      </c>
      <c r="X247" s="25">
        <f>ROUND((R247*V247*1.1),0)</f>
        <v>30129</v>
      </c>
      <c r="Y247" s="25"/>
      <c r="Z247" s="30">
        <f>ROUND((Q247*V247*1.1),0)</f>
        <v>27621</v>
      </c>
      <c r="AA247" s="31">
        <f>ROUND(X247/(20*60),0)</f>
        <v>25</v>
      </c>
      <c r="AB247" s="31">
        <f>ROUND(Z247/(12*60),0)</f>
        <v>38</v>
      </c>
      <c r="AC247" s="31"/>
      <c r="AD247" s="31">
        <f>ROUND(X247/(12*60),0)</f>
        <v>42</v>
      </c>
      <c r="AE247" s="32">
        <f>ROUND(Z247/(24*60),0)</f>
        <v>19</v>
      </c>
      <c r="AF247" s="32">
        <f>ROUND(X247/(24*60),0)</f>
        <v>21</v>
      </c>
    </row>
    <row r="248" spans="1:35" s="14" customFormat="1" ht="27" customHeight="1">
      <c r="A248" s="62"/>
      <c r="B248" s="88" t="s">
        <v>516</v>
      </c>
      <c r="C248" s="25">
        <v>9</v>
      </c>
      <c r="D248" s="33"/>
      <c r="E248" s="33"/>
      <c r="F248" s="33"/>
      <c r="G248" s="27"/>
      <c r="H248" s="27"/>
      <c r="I248" s="166">
        <v>1.5</v>
      </c>
      <c r="J248" s="166" t="s">
        <v>5</v>
      </c>
      <c r="K248" s="27" t="s">
        <v>517</v>
      </c>
      <c r="L248" s="27">
        <v>3</v>
      </c>
      <c r="M248" s="27" t="s">
        <v>2</v>
      </c>
      <c r="N248" s="25"/>
      <c r="O248" s="28"/>
      <c r="P248" s="21"/>
      <c r="Q248" s="28">
        <f>SUM(Q249:Q257)</f>
        <v>6616</v>
      </c>
      <c r="R248" s="28">
        <f t="shared" ref="R248:Z248" si="199">SUM(R249:R257)</f>
        <v>7215</v>
      </c>
      <c r="S248" s="28">
        <f t="shared" si="199"/>
        <v>360</v>
      </c>
      <c r="T248" s="28">
        <f t="shared" si="199"/>
        <v>90</v>
      </c>
      <c r="U248" s="21"/>
      <c r="V248" s="28"/>
      <c r="W248" s="28">
        <f t="shared" si="199"/>
        <v>198429</v>
      </c>
      <c r="X248" s="28">
        <f t="shared" si="199"/>
        <v>238095</v>
      </c>
      <c r="Y248" s="28">
        <v>12</v>
      </c>
      <c r="Z248" s="22">
        <f t="shared" si="199"/>
        <v>218328</v>
      </c>
      <c r="AA248" s="31"/>
      <c r="AB248" s="31"/>
      <c r="AC248" s="31"/>
      <c r="AD248" s="31"/>
      <c r="AE248" s="32"/>
      <c r="AF248" s="32"/>
      <c r="AI248" s="14">
        <v>218328</v>
      </c>
    </row>
    <row r="249" spans="1:35" s="14" customFormat="1" ht="21.75" customHeight="1">
      <c r="A249" s="62">
        <v>52</v>
      </c>
      <c r="B249" s="24" t="s">
        <v>518</v>
      </c>
      <c r="C249" s="25"/>
      <c r="D249" s="24" t="s">
        <v>519</v>
      </c>
      <c r="E249" s="24" t="s">
        <v>518</v>
      </c>
      <c r="F249" s="33"/>
      <c r="G249" s="27"/>
      <c r="H249" s="27"/>
      <c r="I249" s="27"/>
      <c r="J249" s="27"/>
      <c r="K249" s="27"/>
      <c r="L249" s="27"/>
      <c r="M249" s="27"/>
      <c r="N249" s="25">
        <v>910</v>
      </c>
      <c r="O249" s="28">
        <f t="shared" ref="O249:O257" si="200">ROUND(1.03*N249,0)</f>
        <v>937</v>
      </c>
      <c r="P249" s="21"/>
      <c r="Q249" s="28">
        <f t="shared" ref="Q249:Q257" si="201">ROUND(O249*1.1,0)</f>
        <v>1031</v>
      </c>
      <c r="R249" s="28">
        <f t="shared" ref="R249:R257" si="202">ROUND(O249*1.2,0)</f>
        <v>1124</v>
      </c>
      <c r="S249" s="25">
        <v>40</v>
      </c>
      <c r="T249" s="25">
        <v>10</v>
      </c>
      <c r="U249" s="17"/>
      <c r="V249" s="25">
        <f t="shared" ref="V249:V257" si="203">IF((S249-T249)&lt;15,15,S249-T249)</f>
        <v>30</v>
      </c>
      <c r="W249" s="25">
        <f t="shared" ref="W249:W257" si="204">ROUND((O249*V249)*1.1,0)</f>
        <v>30921</v>
      </c>
      <c r="X249" s="25">
        <f t="shared" ref="X249:X257" si="205">ROUND((R249*V249*1.1),0)</f>
        <v>37092</v>
      </c>
      <c r="Y249" s="25"/>
      <c r="Z249" s="30">
        <f t="shared" ref="Z249:Z257" si="206">ROUND((Q249*V249*1.1),0)</f>
        <v>34023</v>
      </c>
      <c r="AA249" s="31">
        <f t="shared" ref="AA249:AA257" si="207">ROUND(X249/(20*60),0)</f>
        <v>31</v>
      </c>
      <c r="AB249" s="31">
        <f t="shared" ref="AB249:AB257" si="208">ROUND(Z249/(12*60),0)</f>
        <v>47</v>
      </c>
      <c r="AC249" s="31"/>
      <c r="AD249" s="31">
        <f t="shared" ref="AD249:AD257" si="209">ROUND(X249/(12*60),0)</f>
        <v>52</v>
      </c>
      <c r="AE249" s="32">
        <f t="shared" ref="AE249:AE257" si="210">ROUND(Z249/(24*60),0)</f>
        <v>24</v>
      </c>
      <c r="AF249" s="32">
        <f t="shared" ref="AF249:AF257" si="211">ROUND(X249/(24*60),0)</f>
        <v>26</v>
      </c>
    </row>
    <row r="250" spans="1:35" s="14" customFormat="1" ht="21.75" customHeight="1">
      <c r="A250" s="62">
        <v>53</v>
      </c>
      <c r="B250" s="24" t="s">
        <v>518</v>
      </c>
      <c r="C250" s="25"/>
      <c r="D250" s="24" t="s">
        <v>519</v>
      </c>
      <c r="E250" s="24" t="s">
        <v>519</v>
      </c>
      <c r="F250" s="33"/>
      <c r="G250" s="27"/>
      <c r="H250" s="27"/>
      <c r="I250" s="166"/>
      <c r="J250" s="166"/>
      <c r="K250" s="27"/>
      <c r="L250" s="27"/>
      <c r="M250" s="27"/>
      <c r="N250" s="25">
        <v>539</v>
      </c>
      <c r="O250" s="28">
        <f t="shared" si="200"/>
        <v>555</v>
      </c>
      <c r="P250" s="21"/>
      <c r="Q250" s="28">
        <f t="shared" si="201"/>
        <v>611</v>
      </c>
      <c r="R250" s="28">
        <f t="shared" si="202"/>
        <v>666</v>
      </c>
      <c r="S250" s="25">
        <v>40</v>
      </c>
      <c r="T250" s="25">
        <v>10</v>
      </c>
      <c r="U250" s="17"/>
      <c r="V250" s="25">
        <f t="shared" si="203"/>
        <v>30</v>
      </c>
      <c r="W250" s="25">
        <f t="shared" si="204"/>
        <v>18315</v>
      </c>
      <c r="X250" s="25">
        <f t="shared" si="205"/>
        <v>21978</v>
      </c>
      <c r="Y250" s="25"/>
      <c r="Z250" s="30">
        <f t="shared" si="206"/>
        <v>20163</v>
      </c>
      <c r="AA250" s="31">
        <f t="shared" si="207"/>
        <v>18</v>
      </c>
      <c r="AB250" s="31">
        <f t="shared" si="208"/>
        <v>28</v>
      </c>
      <c r="AC250" s="31"/>
      <c r="AD250" s="31">
        <f t="shared" si="209"/>
        <v>31</v>
      </c>
      <c r="AE250" s="32">
        <f t="shared" si="210"/>
        <v>14</v>
      </c>
      <c r="AF250" s="32">
        <f t="shared" si="211"/>
        <v>15</v>
      </c>
    </row>
    <row r="251" spans="1:35" s="14" customFormat="1" ht="21.75" customHeight="1">
      <c r="A251" s="62">
        <v>54</v>
      </c>
      <c r="B251" s="24" t="s">
        <v>518</v>
      </c>
      <c r="C251" s="25"/>
      <c r="D251" s="24" t="s">
        <v>519</v>
      </c>
      <c r="E251" s="24" t="s">
        <v>520</v>
      </c>
      <c r="F251" s="33"/>
      <c r="G251" s="27"/>
      <c r="H251" s="27"/>
      <c r="I251" s="166"/>
      <c r="J251" s="166"/>
      <c r="K251" s="27"/>
      <c r="L251" s="27"/>
      <c r="M251" s="27"/>
      <c r="N251" s="25">
        <v>806</v>
      </c>
      <c r="O251" s="28">
        <f t="shared" si="200"/>
        <v>830</v>
      </c>
      <c r="P251" s="21"/>
      <c r="Q251" s="28">
        <f t="shared" si="201"/>
        <v>913</v>
      </c>
      <c r="R251" s="28">
        <f t="shared" si="202"/>
        <v>996</v>
      </c>
      <c r="S251" s="25">
        <v>40</v>
      </c>
      <c r="T251" s="25">
        <v>10</v>
      </c>
      <c r="U251" s="17"/>
      <c r="V251" s="25">
        <f t="shared" si="203"/>
        <v>30</v>
      </c>
      <c r="W251" s="25">
        <f t="shared" si="204"/>
        <v>27390</v>
      </c>
      <c r="X251" s="25">
        <f t="shared" si="205"/>
        <v>32868</v>
      </c>
      <c r="Y251" s="25"/>
      <c r="Z251" s="30">
        <f t="shared" si="206"/>
        <v>30129</v>
      </c>
      <c r="AA251" s="31">
        <f t="shared" si="207"/>
        <v>27</v>
      </c>
      <c r="AB251" s="31">
        <f t="shared" si="208"/>
        <v>42</v>
      </c>
      <c r="AC251" s="31"/>
      <c r="AD251" s="31">
        <f t="shared" si="209"/>
        <v>46</v>
      </c>
      <c r="AE251" s="32">
        <f t="shared" si="210"/>
        <v>21</v>
      </c>
      <c r="AF251" s="32">
        <f t="shared" si="211"/>
        <v>23</v>
      </c>
    </row>
    <row r="252" spans="1:35" s="14" customFormat="1" ht="21.75" customHeight="1">
      <c r="A252" s="62">
        <v>55</v>
      </c>
      <c r="B252" s="24" t="s">
        <v>518</v>
      </c>
      <c r="C252" s="25"/>
      <c r="D252" s="24" t="s">
        <v>519</v>
      </c>
      <c r="E252" s="24" t="s">
        <v>521</v>
      </c>
      <c r="F252" s="33"/>
      <c r="G252" s="27"/>
      <c r="H252" s="27"/>
      <c r="I252" s="166"/>
      <c r="J252" s="166"/>
      <c r="K252" s="27"/>
      <c r="L252" s="27"/>
      <c r="M252" s="27"/>
      <c r="N252" s="25">
        <v>275</v>
      </c>
      <c r="O252" s="28">
        <f t="shared" si="200"/>
        <v>283</v>
      </c>
      <c r="P252" s="21"/>
      <c r="Q252" s="28">
        <f t="shared" si="201"/>
        <v>311</v>
      </c>
      <c r="R252" s="28">
        <f t="shared" si="202"/>
        <v>340</v>
      </c>
      <c r="S252" s="25">
        <v>40</v>
      </c>
      <c r="T252" s="25">
        <v>10</v>
      </c>
      <c r="U252" s="17"/>
      <c r="V252" s="25">
        <f t="shared" si="203"/>
        <v>30</v>
      </c>
      <c r="W252" s="25">
        <f t="shared" si="204"/>
        <v>9339</v>
      </c>
      <c r="X252" s="25">
        <f t="shared" si="205"/>
        <v>11220</v>
      </c>
      <c r="Y252" s="25"/>
      <c r="Z252" s="30">
        <f t="shared" si="206"/>
        <v>10263</v>
      </c>
      <c r="AA252" s="31">
        <f t="shared" si="207"/>
        <v>9</v>
      </c>
      <c r="AB252" s="31">
        <f t="shared" si="208"/>
        <v>14</v>
      </c>
      <c r="AC252" s="31"/>
      <c r="AD252" s="31">
        <f t="shared" si="209"/>
        <v>16</v>
      </c>
      <c r="AE252" s="32">
        <f t="shared" si="210"/>
        <v>7</v>
      </c>
      <c r="AF252" s="32">
        <f t="shared" si="211"/>
        <v>8</v>
      </c>
    </row>
    <row r="253" spans="1:35" s="14" customFormat="1" ht="21.75" customHeight="1">
      <c r="A253" s="62">
        <v>56</v>
      </c>
      <c r="B253" s="24" t="s">
        <v>518</v>
      </c>
      <c r="C253" s="25"/>
      <c r="D253" s="24" t="s">
        <v>519</v>
      </c>
      <c r="E253" s="24" t="s">
        <v>522</v>
      </c>
      <c r="F253" s="33"/>
      <c r="G253" s="27"/>
      <c r="H253" s="27"/>
      <c r="I253" s="166"/>
      <c r="J253" s="166"/>
      <c r="K253" s="27"/>
      <c r="L253" s="27"/>
      <c r="M253" s="27"/>
      <c r="N253" s="25">
        <v>554</v>
      </c>
      <c r="O253" s="28">
        <f t="shared" si="200"/>
        <v>571</v>
      </c>
      <c r="P253" s="21"/>
      <c r="Q253" s="28">
        <f t="shared" si="201"/>
        <v>628</v>
      </c>
      <c r="R253" s="28">
        <f t="shared" si="202"/>
        <v>685</v>
      </c>
      <c r="S253" s="25">
        <v>40</v>
      </c>
      <c r="T253" s="25">
        <v>10</v>
      </c>
      <c r="U253" s="17"/>
      <c r="V253" s="25">
        <f t="shared" si="203"/>
        <v>30</v>
      </c>
      <c r="W253" s="25">
        <f t="shared" si="204"/>
        <v>18843</v>
      </c>
      <c r="X253" s="25">
        <f t="shared" si="205"/>
        <v>22605</v>
      </c>
      <c r="Y253" s="25"/>
      <c r="Z253" s="30">
        <f t="shared" si="206"/>
        <v>20724</v>
      </c>
      <c r="AA253" s="31">
        <f t="shared" si="207"/>
        <v>19</v>
      </c>
      <c r="AB253" s="31">
        <f t="shared" si="208"/>
        <v>29</v>
      </c>
      <c r="AC253" s="31"/>
      <c r="AD253" s="31">
        <f t="shared" si="209"/>
        <v>31</v>
      </c>
      <c r="AE253" s="32">
        <f t="shared" si="210"/>
        <v>14</v>
      </c>
      <c r="AF253" s="32">
        <f t="shared" si="211"/>
        <v>16</v>
      </c>
    </row>
    <row r="254" spans="1:35" s="14" customFormat="1" ht="21.75" customHeight="1">
      <c r="A254" s="62">
        <v>57</v>
      </c>
      <c r="B254" s="24" t="s">
        <v>518</v>
      </c>
      <c r="C254" s="25"/>
      <c r="D254" s="24" t="s">
        <v>492</v>
      </c>
      <c r="E254" s="24" t="s">
        <v>492</v>
      </c>
      <c r="F254" s="33"/>
      <c r="G254" s="27"/>
      <c r="H254" s="27"/>
      <c r="I254" s="166"/>
      <c r="J254" s="166"/>
      <c r="K254" s="27"/>
      <c r="L254" s="27"/>
      <c r="M254" s="27"/>
      <c r="N254" s="25">
        <v>773</v>
      </c>
      <c r="O254" s="28">
        <f t="shared" si="200"/>
        <v>796</v>
      </c>
      <c r="P254" s="21"/>
      <c r="Q254" s="28">
        <f t="shared" si="201"/>
        <v>876</v>
      </c>
      <c r="R254" s="28">
        <f t="shared" si="202"/>
        <v>955</v>
      </c>
      <c r="S254" s="25">
        <v>40</v>
      </c>
      <c r="T254" s="25">
        <v>10</v>
      </c>
      <c r="U254" s="17"/>
      <c r="V254" s="25">
        <f t="shared" si="203"/>
        <v>30</v>
      </c>
      <c r="W254" s="25">
        <f t="shared" si="204"/>
        <v>26268</v>
      </c>
      <c r="X254" s="25">
        <f t="shared" si="205"/>
        <v>31515</v>
      </c>
      <c r="Y254" s="25"/>
      <c r="Z254" s="30">
        <f t="shared" si="206"/>
        <v>28908</v>
      </c>
      <c r="AA254" s="31">
        <f t="shared" si="207"/>
        <v>26</v>
      </c>
      <c r="AB254" s="31">
        <f t="shared" si="208"/>
        <v>40</v>
      </c>
      <c r="AC254" s="31"/>
      <c r="AD254" s="31">
        <f t="shared" si="209"/>
        <v>44</v>
      </c>
      <c r="AE254" s="32">
        <f t="shared" si="210"/>
        <v>20</v>
      </c>
      <c r="AF254" s="32">
        <f t="shared" si="211"/>
        <v>22</v>
      </c>
    </row>
    <row r="255" spans="1:35" s="14" customFormat="1" ht="21.75" customHeight="1">
      <c r="A255" s="62">
        <v>58</v>
      </c>
      <c r="B255" s="24" t="s">
        <v>518</v>
      </c>
      <c r="C255" s="25"/>
      <c r="D255" s="24" t="s">
        <v>492</v>
      </c>
      <c r="E255" s="24" t="s">
        <v>523</v>
      </c>
      <c r="F255" s="33"/>
      <c r="G255" s="27"/>
      <c r="H255" s="27"/>
      <c r="I255" s="166"/>
      <c r="J255" s="166"/>
      <c r="K255" s="27"/>
      <c r="L255" s="27"/>
      <c r="M255" s="27"/>
      <c r="N255" s="25">
        <v>890</v>
      </c>
      <c r="O255" s="28">
        <f t="shared" si="200"/>
        <v>917</v>
      </c>
      <c r="P255" s="21"/>
      <c r="Q255" s="28">
        <f t="shared" si="201"/>
        <v>1009</v>
      </c>
      <c r="R255" s="28">
        <f t="shared" si="202"/>
        <v>1100</v>
      </c>
      <c r="S255" s="25">
        <v>40</v>
      </c>
      <c r="T255" s="25">
        <v>10</v>
      </c>
      <c r="U255" s="17"/>
      <c r="V255" s="25">
        <f t="shared" si="203"/>
        <v>30</v>
      </c>
      <c r="W255" s="25">
        <f t="shared" si="204"/>
        <v>30261</v>
      </c>
      <c r="X255" s="25">
        <f t="shared" si="205"/>
        <v>36300</v>
      </c>
      <c r="Y255" s="25"/>
      <c r="Z255" s="30">
        <f t="shared" si="206"/>
        <v>33297</v>
      </c>
      <c r="AA255" s="31">
        <f t="shared" si="207"/>
        <v>30</v>
      </c>
      <c r="AB255" s="31">
        <f t="shared" si="208"/>
        <v>46</v>
      </c>
      <c r="AC255" s="31"/>
      <c r="AD255" s="31">
        <f t="shared" si="209"/>
        <v>50</v>
      </c>
      <c r="AE255" s="32">
        <f t="shared" si="210"/>
        <v>23</v>
      </c>
      <c r="AF255" s="32">
        <f t="shared" si="211"/>
        <v>25</v>
      </c>
    </row>
    <row r="256" spans="1:35" s="14" customFormat="1" ht="21.75" customHeight="1">
      <c r="A256" s="62">
        <v>59</v>
      </c>
      <c r="B256" s="24" t="s">
        <v>518</v>
      </c>
      <c r="C256" s="25"/>
      <c r="D256" s="24" t="s">
        <v>492</v>
      </c>
      <c r="E256" s="24" t="s">
        <v>524</v>
      </c>
      <c r="F256" s="33"/>
      <c r="G256" s="27"/>
      <c r="H256" s="27"/>
      <c r="I256" s="166"/>
      <c r="J256" s="166"/>
      <c r="K256" s="27"/>
      <c r="L256" s="27"/>
      <c r="M256" s="27"/>
      <c r="N256" s="25">
        <v>591</v>
      </c>
      <c r="O256" s="28">
        <f t="shared" si="200"/>
        <v>609</v>
      </c>
      <c r="P256" s="21"/>
      <c r="Q256" s="28">
        <f t="shared" si="201"/>
        <v>670</v>
      </c>
      <c r="R256" s="28">
        <f t="shared" si="202"/>
        <v>731</v>
      </c>
      <c r="S256" s="25">
        <v>40</v>
      </c>
      <c r="T256" s="25">
        <v>10</v>
      </c>
      <c r="U256" s="17"/>
      <c r="V256" s="25">
        <f t="shared" si="203"/>
        <v>30</v>
      </c>
      <c r="W256" s="25">
        <f t="shared" si="204"/>
        <v>20097</v>
      </c>
      <c r="X256" s="25">
        <f t="shared" si="205"/>
        <v>24123</v>
      </c>
      <c r="Y256" s="25"/>
      <c r="Z256" s="30">
        <f t="shared" si="206"/>
        <v>22110</v>
      </c>
      <c r="AA256" s="31">
        <f t="shared" si="207"/>
        <v>20</v>
      </c>
      <c r="AB256" s="31">
        <f t="shared" si="208"/>
        <v>31</v>
      </c>
      <c r="AC256" s="31"/>
      <c r="AD256" s="31">
        <f t="shared" si="209"/>
        <v>34</v>
      </c>
      <c r="AE256" s="32">
        <f t="shared" si="210"/>
        <v>15</v>
      </c>
      <c r="AF256" s="32">
        <f t="shared" si="211"/>
        <v>17</v>
      </c>
    </row>
    <row r="257" spans="1:35" s="14" customFormat="1" ht="21.75" customHeight="1">
      <c r="A257" s="62">
        <v>60</v>
      </c>
      <c r="B257" s="24" t="s">
        <v>518</v>
      </c>
      <c r="C257" s="25"/>
      <c r="D257" s="24" t="s">
        <v>525</v>
      </c>
      <c r="E257" s="24" t="s">
        <v>526</v>
      </c>
      <c r="F257" s="33"/>
      <c r="G257" s="27"/>
      <c r="H257" s="27"/>
      <c r="I257" s="166"/>
      <c r="J257" s="166"/>
      <c r="K257" s="27"/>
      <c r="L257" s="27"/>
      <c r="M257" s="27"/>
      <c r="N257" s="25">
        <v>500</v>
      </c>
      <c r="O257" s="28">
        <f t="shared" si="200"/>
        <v>515</v>
      </c>
      <c r="P257" s="21"/>
      <c r="Q257" s="28">
        <f t="shared" si="201"/>
        <v>567</v>
      </c>
      <c r="R257" s="28">
        <f t="shared" si="202"/>
        <v>618</v>
      </c>
      <c r="S257" s="25">
        <v>40</v>
      </c>
      <c r="T257" s="25">
        <v>10</v>
      </c>
      <c r="U257" s="17"/>
      <c r="V257" s="25">
        <f t="shared" si="203"/>
        <v>30</v>
      </c>
      <c r="W257" s="25">
        <f t="shared" si="204"/>
        <v>16995</v>
      </c>
      <c r="X257" s="25">
        <f t="shared" si="205"/>
        <v>20394</v>
      </c>
      <c r="Y257" s="25"/>
      <c r="Z257" s="30">
        <f t="shared" si="206"/>
        <v>18711</v>
      </c>
      <c r="AA257" s="31">
        <f t="shared" si="207"/>
        <v>17</v>
      </c>
      <c r="AB257" s="31">
        <f t="shared" si="208"/>
        <v>26</v>
      </c>
      <c r="AC257" s="31"/>
      <c r="AD257" s="31">
        <f t="shared" si="209"/>
        <v>28</v>
      </c>
      <c r="AE257" s="32">
        <f t="shared" si="210"/>
        <v>13</v>
      </c>
      <c r="AF257" s="32">
        <f t="shared" si="211"/>
        <v>14</v>
      </c>
    </row>
    <row r="258" spans="1:35" s="14" customFormat="1" ht="21.75" customHeight="1">
      <c r="A258" s="62"/>
      <c r="B258" s="88" t="s">
        <v>547</v>
      </c>
      <c r="C258" s="25">
        <v>4</v>
      </c>
      <c r="D258" s="33"/>
      <c r="E258" s="33"/>
      <c r="F258" s="33"/>
      <c r="G258" s="27"/>
      <c r="H258" s="27"/>
      <c r="I258" s="166">
        <v>1.5</v>
      </c>
      <c r="J258" s="166" t="s">
        <v>225</v>
      </c>
      <c r="K258" s="27" t="s">
        <v>548</v>
      </c>
      <c r="L258" s="27">
        <v>20</v>
      </c>
      <c r="M258" s="27" t="s">
        <v>1</v>
      </c>
      <c r="N258" s="25"/>
      <c r="O258" s="28"/>
      <c r="P258" s="21"/>
      <c r="Q258" s="28">
        <f>SUM(Q259:Q262)</f>
        <v>3455</v>
      </c>
      <c r="R258" s="28">
        <f t="shared" ref="R258:Z258" si="212">SUM(R259:R262)</f>
        <v>3769</v>
      </c>
      <c r="S258" s="28">
        <f t="shared" si="212"/>
        <v>160</v>
      </c>
      <c r="T258" s="28">
        <f t="shared" si="212"/>
        <v>40</v>
      </c>
      <c r="U258" s="21"/>
      <c r="V258" s="28"/>
      <c r="W258" s="28">
        <f t="shared" si="212"/>
        <v>103653</v>
      </c>
      <c r="X258" s="28">
        <f t="shared" si="212"/>
        <v>124377</v>
      </c>
      <c r="Y258" s="28">
        <v>20</v>
      </c>
      <c r="Z258" s="22">
        <f t="shared" si="212"/>
        <v>114015</v>
      </c>
      <c r="AA258" s="31"/>
      <c r="AB258" s="31"/>
      <c r="AC258" s="31"/>
      <c r="AD258" s="31"/>
      <c r="AE258" s="32"/>
      <c r="AF258" s="32"/>
      <c r="AI258" s="14">
        <v>114015</v>
      </c>
    </row>
    <row r="259" spans="1:35" s="14" customFormat="1" ht="21" customHeight="1">
      <c r="A259" s="62">
        <v>79</v>
      </c>
      <c r="B259" s="24" t="s">
        <v>549</v>
      </c>
      <c r="C259" s="25"/>
      <c r="D259" s="33" t="s">
        <v>550</v>
      </c>
      <c r="E259" s="33" t="s">
        <v>550</v>
      </c>
      <c r="F259" s="33"/>
      <c r="G259" s="27"/>
      <c r="H259" s="27"/>
      <c r="I259" s="27"/>
      <c r="J259" s="27"/>
      <c r="K259" s="27"/>
      <c r="L259" s="27"/>
      <c r="M259" s="27"/>
      <c r="N259" s="25">
        <v>890</v>
      </c>
      <c r="O259" s="28">
        <f>ROUND(1.03*N259,0)</f>
        <v>917</v>
      </c>
      <c r="P259" s="21"/>
      <c r="Q259" s="28">
        <f>ROUND(O259*1.1,0)</f>
        <v>1009</v>
      </c>
      <c r="R259" s="28">
        <f>ROUND(O259*1.2,0)</f>
        <v>1100</v>
      </c>
      <c r="S259" s="25">
        <v>40</v>
      </c>
      <c r="T259" s="25">
        <v>10</v>
      </c>
      <c r="U259" s="17"/>
      <c r="V259" s="25">
        <f>IF((S259-T259)&lt;15,15,S259-T259)</f>
        <v>30</v>
      </c>
      <c r="W259" s="25">
        <f>ROUND((O259*V259)*1.1,0)</f>
        <v>30261</v>
      </c>
      <c r="X259" s="25">
        <f>ROUND((R259*V259*1.1),0)</f>
        <v>36300</v>
      </c>
      <c r="Y259" s="25"/>
      <c r="Z259" s="30">
        <f>ROUND((Q259*V259*1.1),0)</f>
        <v>33297</v>
      </c>
      <c r="AA259" s="31">
        <f>ROUND(X259/(20*60),0)</f>
        <v>30</v>
      </c>
      <c r="AB259" s="31">
        <f>ROUND(Z259/(12*60),0)</f>
        <v>46</v>
      </c>
      <c r="AC259" s="31"/>
      <c r="AD259" s="31">
        <f>ROUND(X259/(12*60),0)</f>
        <v>50</v>
      </c>
      <c r="AE259" s="32">
        <f>ROUND(Z259/(24*60),0)</f>
        <v>23</v>
      </c>
      <c r="AF259" s="32">
        <f>ROUND(X259/(24*60),0)</f>
        <v>25</v>
      </c>
    </row>
    <row r="260" spans="1:35" s="14" customFormat="1" ht="21" customHeight="1">
      <c r="A260" s="62">
        <v>80</v>
      </c>
      <c r="B260" s="24" t="s">
        <v>549</v>
      </c>
      <c r="C260" s="25"/>
      <c r="D260" s="33" t="s">
        <v>550</v>
      </c>
      <c r="E260" s="33" t="s">
        <v>551</v>
      </c>
      <c r="F260" s="33"/>
      <c r="G260" s="27"/>
      <c r="H260" s="27"/>
      <c r="I260" s="166"/>
      <c r="J260" s="166"/>
      <c r="K260" s="27"/>
      <c r="L260" s="27"/>
      <c r="M260" s="27"/>
      <c r="N260" s="25">
        <v>936</v>
      </c>
      <c r="O260" s="28">
        <f>ROUND(1.03*N260,0)</f>
        <v>964</v>
      </c>
      <c r="P260" s="21"/>
      <c r="Q260" s="28">
        <f>ROUND(O260*1.1,0)</f>
        <v>1060</v>
      </c>
      <c r="R260" s="28">
        <f>ROUND(O260*1.2,0)</f>
        <v>1157</v>
      </c>
      <c r="S260" s="25">
        <v>40</v>
      </c>
      <c r="T260" s="25">
        <v>10</v>
      </c>
      <c r="U260" s="17"/>
      <c r="V260" s="25">
        <f>IF((S260-T260)&lt;15,15,S260-T260)</f>
        <v>30</v>
      </c>
      <c r="W260" s="25">
        <f>ROUND((O260*V260)*1.1,0)</f>
        <v>31812</v>
      </c>
      <c r="X260" s="25">
        <f>ROUND((R260*V260*1.1),0)</f>
        <v>38181</v>
      </c>
      <c r="Y260" s="25"/>
      <c r="Z260" s="30">
        <f>ROUND((Q260*V260*1.1),0)</f>
        <v>34980</v>
      </c>
      <c r="AA260" s="31">
        <f>ROUND(X260/(20*60),0)</f>
        <v>32</v>
      </c>
      <c r="AB260" s="31">
        <f>ROUND(Z260/(12*60),0)</f>
        <v>49</v>
      </c>
      <c r="AC260" s="31"/>
      <c r="AD260" s="31">
        <f>ROUND(X260/(12*60),0)</f>
        <v>53</v>
      </c>
      <c r="AE260" s="32">
        <f>ROUND(Z260/(24*60),0)</f>
        <v>24</v>
      </c>
      <c r="AF260" s="32">
        <f>ROUND(X260/(24*60),0)</f>
        <v>27</v>
      </c>
    </row>
    <row r="261" spans="1:35" s="14" customFormat="1" ht="21" customHeight="1">
      <c r="A261" s="62">
        <v>81</v>
      </c>
      <c r="B261" s="24" t="s">
        <v>552</v>
      </c>
      <c r="C261" s="25"/>
      <c r="D261" s="33" t="s">
        <v>553</v>
      </c>
      <c r="E261" s="33" t="s">
        <v>554</v>
      </c>
      <c r="F261" s="33"/>
      <c r="G261" s="27"/>
      <c r="H261" s="27"/>
      <c r="I261" s="166"/>
      <c r="J261" s="166"/>
      <c r="K261" s="27"/>
      <c r="L261" s="27"/>
      <c r="M261" s="27"/>
      <c r="N261" s="25">
        <v>873</v>
      </c>
      <c r="O261" s="28">
        <f>ROUND(1.03*N261,0)</f>
        <v>899</v>
      </c>
      <c r="P261" s="21"/>
      <c r="Q261" s="28">
        <f>ROUND(O261*1.1,0)</f>
        <v>989</v>
      </c>
      <c r="R261" s="28">
        <f>ROUND(O261*1.2,0)</f>
        <v>1079</v>
      </c>
      <c r="S261" s="25">
        <v>40</v>
      </c>
      <c r="T261" s="25">
        <v>10</v>
      </c>
      <c r="U261" s="17"/>
      <c r="V261" s="25">
        <f>IF((S261-T261)&lt;15,15,S261-T261)</f>
        <v>30</v>
      </c>
      <c r="W261" s="25">
        <f>ROUND((O261*V261)*1.1,0)</f>
        <v>29667</v>
      </c>
      <c r="X261" s="25">
        <f>ROUND((R261*V261*1.1),0)</f>
        <v>35607</v>
      </c>
      <c r="Y261" s="25"/>
      <c r="Z261" s="30">
        <f>ROUND((Q261*V261*1.1),0)</f>
        <v>32637</v>
      </c>
      <c r="AA261" s="31">
        <f>ROUND(X261/(20*60),0)</f>
        <v>30</v>
      </c>
      <c r="AB261" s="31">
        <f>ROUND(Z261/(12*60),0)</f>
        <v>45</v>
      </c>
      <c r="AC261" s="31"/>
      <c r="AD261" s="31">
        <f>ROUND(X261/(12*60),0)</f>
        <v>49</v>
      </c>
      <c r="AE261" s="32">
        <f>ROUND(Z261/(24*60),0)</f>
        <v>23</v>
      </c>
      <c r="AF261" s="32">
        <f>ROUND(X261/(24*60),0)</f>
        <v>25</v>
      </c>
    </row>
    <row r="262" spans="1:35" s="14" customFormat="1" ht="21" customHeight="1">
      <c r="A262" s="62">
        <v>82</v>
      </c>
      <c r="B262" s="24" t="s">
        <v>552</v>
      </c>
      <c r="C262" s="25"/>
      <c r="D262" s="33" t="s">
        <v>553</v>
      </c>
      <c r="E262" s="33" t="s">
        <v>555</v>
      </c>
      <c r="F262" s="33"/>
      <c r="G262" s="27"/>
      <c r="H262" s="27"/>
      <c r="I262" s="166"/>
      <c r="J262" s="166"/>
      <c r="K262" s="27"/>
      <c r="L262" s="27"/>
      <c r="M262" s="27"/>
      <c r="N262" s="25">
        <v>350</v>
      </c>
      <c r="O262" s="28">
        <f>ROUND(1.03*N262,0)</f>
        <v>361</v>
      </c>
      <c r="P262" s="21"/>
      <c r="Q262" s="28">
        <f>ROUND(O262*1.1,0)</f>
        <v>397</v>
      </c>
      <c r="R262" s="28">
        <f>ROUND(O262*1.2,0)</f>
        <v>433</v>
      </c>
      <c r="S262" s="25">
        <v>40</v>
      </c>
      <c r="T262" s="25">
        <v>10</v>
      </c>
      <c r="U262" s="17"/>
      <c r="V262" s="25">
        <f>IF((S262-T262)&lt;15,15,S262-T262)</f>
        <v>30</v>
      </c>
      <c r="W262" s="25">
        <f>ROUND((O262*V262)*1.1,0)</f>
        <v>11913</v>
      </c>
      <c r="X262" s="25">
        <f>ROUND((R262*V262*1.1),0)</f>
        <v>14289</v>
      </c>
      <c r="Y262" s="25"/>
      <c r="Z262" s="30">
        <f>ROUND((Q262*V262*1.1),0)</f>
        <v>13101</v>
      </c>
      <c r="AA262" s="31">
        <f>ROUND(X262/(20*60),0)</f>
        <v>12</v>
      </c>
      <c r="AB262" s="31">
        <f>ROUND(Z262/(12*60),0)</f>
        <v>18</v>
      </c>
      <c r="AC262" s="31"/>
      <c r="AD262" s="31">
        <f>ROUND(X262/(12*60),0)</f>
        <v>20</v>
      </c>
      <c r="AE262" s="32">
        <f>ROUND(Z262/(24*60),0)</f>
        <v>9</v>
      </c>
      <c r="AF262" s="32">
        <f>ROUND(X262/(24*60),0)</f>
        <v>10</v>
      </c>
    </row>
    <row r="263" spans="1:35" s="14" customFormat="1" ht="21" customHeight="1">
      <c r="A263" s="62"/>
      <c r="B263" s="88" t="s">
        <v>556</v>
      </c>
      <c r="C263" s="25">
        <v>8</v>
      </c>
      <c r="D263" s="33"/>
      <c r="E263" s="33"/>
      <c r="F263" s="33"/>
      <c r="G263" s="27"/>
      <c r="H263" s="27"/>
      <c r="I263" s="166">
        <v>1.5</v>
      </c>
      <c r="J263" s="166" t="s">
        <v>225</v>
      </c>
      <c r="K263" s="27" t="s">
        <v>557</v>
      </c>
      <c r="L263" s="27">
        <v>3</v>
      </c>
      <c r="M263" s="27" t="s">
        <v>1</v>
      </c>
      <c r="N263" s="25"/>
      <c r="O263" s="28"/>
      <c r="P263" s="21"/>
      <c r="Q263" s="28">
        <f>SUM(Q264:Q271)</f>
        <v>6011</v>
      </c>
      <c r="R263" s="28">
        <f t="shared" ref="R263:Z263" si="213">SUM(R264:R271)</f>
        <v>6555</v>
      </c>
      <c r="S263" s="28">
        <f t="shared" si="213"/>
        <v>320</v>
      </c>
      <c r="T263" s="28">
        <f t="shared" si="213"/>
        <v>170</v>
      </c>
      <c r="U263" s="21"/>
      <c r="V263" s="28"/>
      <c r="W263" s="28">
        <f t="shared" si="213"/>
        <v>136043</v>
      </c>
      <c r="X263" s="28">
        <f t="shared" si="213"/>
        <v>163235</v>
      </c>
      <c r="Y263" s="28">
        <v>20</v>
      </c>
      <c r="Z263" s="22">
        <f t="shared" si="213"/>
        <v>149688</v>
      </c>
      <c r="AA263" s="31"/>
      <c r="AB263" s="31"/>
      <c r="AC263" s="31"/>
      <c r="AD263" s="31"/>
      <c r="AE263" s="32"/>
      <c r="AF263" s="32"/>
      <c r="AI263" s="14">
        <v>149688</v>
      </c>
    </row>
    <row r="264" spans="1:35" s="14" customFormat="1" ht="21" customHeight="1">
      <c r="A264" s="62">
        <v>83</v>
      </c>
      <c r="B264" s="24" t="s">
        <v>558</v>
      </c>
      <c r="C264" s="25"/>
      <c r="D264" s="33" t="s">
        <v>559</v>
      </c>
      <c r="E264" s="33" t="s">
        <v>560</v>
      </c>
      <c r="F264" s="33"/>
      <c r="G264" s="27"/>
      <c r="H264" s="27"/>
      <c r="I264" s="27"/>
      <c r="J264" s="27"/>
      <c r="K264" s="27"/>
      <c r="L264" s="27"/>
      <c r="M264" s="27"/>
      <c r="N264" s="25">
        <v>1424</v>
      </c>
      <c r="O264" s="28">
        <f t="shared" ref="O264:O271" si="214">ROUND(1.03*N264,0)</f>
        <v>1467</v>
      </c>
      <c r="P264" s="21"/>
      <c r="Q264" s="28">
        <f t="shared" ref="Q264:Q271" si="215">ROUND(O264*1.1,0)</f>
        <v>1614</v>
      </c>
      <c r="R264" s="28">
        <f t="shared" ref="R264:R271" si="216">ROUND(O264*1.2,0)</f>
        <v>1760</v>
      </c>
      <c r="S264" s="25">
        <v>40</v>
      </c>
      <c r="T264" s="25">
        <v>10</v>
      </c>
      <c r="U264" s="17"/>
      <c r="V264" s="25">
        <f t="shared" ref="V264:V271" si="217">IF((S264-T264)&lt;15,15,S264-T264)</f>
        <v>30</v>
      </c>
      <c r="W264" s="25">
        <f t="shared" ref="W264:W271" si="218">ROUND((O264*V264)*1.1,0)</f>
        <v>48411</v>
      </c>
      <c r="X264" s="25">
        <f t="shared" ref="X264:X271" si="219">ROUND((R264*V264*1.1),0)</f>
        <v>58080</v>
      </c>
      <c r="Y264" s="25"/>
      <c r="Z264" s="30">
        <f t="shared" ref="Z264:Z271" si="220">ROUND((Q264*V264*1.1),0)</f>
        <v>53262</v>
      </c>
      <c r="AA264" s="31">
        <f t="shared" ref="AA264:AA271" si="221">ROUND(X264/(20*60),0)</f>
        <v>48</v>
      </c>
      <c r="AB264" s="31">
        <f t="shared" ref="AB264:AB271" si="222">ROUND(Z264/(12*60),0)</f>
        <v>74</v>
      </c>
      <c r="AC264" s="31"/>
      <c r="AD264" s="31">
        <f t="shared" ref="AD264:AD271" si="223">ROUND(X264/(12*60),0)</f>
        <v>81</v>
      </c>
      <c r="AE264" s="32">
        <f t="shared" ref="AE264:AE271" si="224">ROUND(Z264/(24*60),0)</f>
        <v>37</v>
      </c>
      <c r="AF264" s="32">
        <f t="shared" ref="AF264:AF271" si="225">ROUND(X264/(24*60),0)</f>
        <v>40</v>
      </c>
    </row>
    <row r="265" spans="1:35" s="14" customFormat="1" ht="21" customHeight="1">
      <c r="A265" s="62">
        <v>84</v>
      </c>
      <c r="B265" s="24" t="s">
        <v>558</v>
      </c>
      <c r="C265" s="25"/>
      <c r="D265" s="33" t="s">
        <v>559</v>
      </c>
      <c r="E265" s="33" t="s">
        <v>561</v>
      </c>
      <c r="F265" s="33"/>
      <c r="G265" s="27"/>
      <c r="H265" s="27"/>
      <c r="I265" s="166"/>
      <c r="J265" s="166"/>
      <c r="K265" s="27"/>
      <c r="L265" s="27"/>
      <c r="M265" s="27"/>
      <c r="N265" s="25">
        <v>300</v>
      </c>
      <c r="O265" s="28">
        <f t="shared" si="214"/>
        <v>309</v>
      </c>
      <c r="P265" s="21"/>
      <c r="Q265" s="28">
        <f t="shared" si="215"/>
        <v>340</v>
      </c>
      <c r="R265" s="28">
        <f t="shared" si="216"/>
        <v>371</v>
      </c>
      <c r="S265" s="25">
        <v>40</v>
      </c>
      <c r="T265" s="25">
        <v>10</v>
      </c>
      <c r="U265" s="17"/>
      <c r="V265" s="25">
        <f t="shared" si="217"/>
        <v>30</v>
      </c>
      <c r="W265" s="25">
        <f t="shared" si="218"/>
        <v>10197</v>
      </c>
      <c r="X265" s="25">
        <f t="shared" si="219"/>
        <v>12243</v>
      </c>
      <c r="Y265" s="25"/>
      <c r="Z265" s="30">
        <f t="shared" si="220"/>
        <v>11220</v>
      </c>
      <c r="AA265" s="31">
        <f t="shared" si="221"/>
        <v>10</v>
      </c>
      <c r="AB265" s="31">
        <f t="shared" si="222"/>
        <v>16</v>
      </c>
      <c r="AC265" s="31"/>
      <c r="AD265" s="31">
        <f t="shared" si="223"/>
        <v>17</v>
      </c>
      <c r="AE265" s="32">
        <f t="shared" si="224"/>
        <v>8</v>
      </c>
      <c r="AF265" s="32">
        <f t="shared" si="225"/>
        <v>9</v>
      </c>
    </row>
    <row r="266" spans="1:35" s="14" customFormat="1" ht="21" customHeight="1">
      <c r="A266" s="62">
        <v>85</v>
      </c>
      <c r="B266" s="24" t="s">
        <v>558</v>
      </c>
      <c r="C266" s="25"/>
      <c r="D266" s="33" t="s">
        <v>559</v>
      </c>
      <c r="E266" s="33" t="s">
        <v>562</v>
      </c>
      <c r="F266" s="33"/>
      <c r="G266" s="27"/>
      <c r="H266" s="27"/>
      <c r="I266" s="166"/>
      <c r="J266" s="166"/>
      <c r="K266" s="27"/>
      <c r="L266" s="27"/>
      <c r="M266" s="27"/>
      <c r="N266" s="25">
        <v>326</v>
      </c>
      <c r="O266" s="28">
        <f t="shared" si="214"/>
        <v>336</v>
      </c>
      <c r="P266" s="21"/>
      <c r="Q266" s="28">
        <f t="shared" si="215"/>
        <v>370</v>
      </c>
      <c r="R266" s="28">
        <f t="shared" si="216"/>
        <v>403</v>
      </c>
      <c r="S266" s="25">
        <v>40</v>
      </c>
      <c r="T266" s="25">
        <v>10</v>
      </c>
      <c r="U266" s="17"/>
      <c r="V266" s="25">
        <f t="shared" si="217"/>
        <v>30</v>
      </c>
      <c r="W266" s="25">
        <f t="shared" si="218"/>
        <v>11088</v>
      </c>
      <c r="X266" s="25">
        <f t="shared" si="219"/>
        <v>13299</v>
      </c>
      <c r="Y266" s="25"/>
      <c r="Z266" s="30">
        <f t="shared" si="220"/>
        <v>12210</v>
      </c>
      <c r="AA266" s="31">
        <f t="shared" si="221"/>
        <v>11</v>
      </c>
      <c r="AB266" s="31">
        <f t="shared" si="222"/>
        <v>17</v>
      </c>
      <c r="AC266" s="31"/>
      <c r="AD266" s="31">
        <f t="shared" si="223"/>
        <v>18</v>
      </c>
      <c r="AE266" s="32">
        <f t="shared" si="224"/>
        <v>8</v>
      </c>
      <c r="AF266" s="32">
        <f t="shared" si="225"/>
        <v>9</v>
      </c>
    </row>
    <row r="267" spans="1:35" s="14" customFormat="1" ht="21" customHeight="1">
      <c r="A267" s="62">
        <v>86</v>
      </c>
      <c r="B267" s="24" t="s">
        <v>563</v>
      </c>
      <c r="C267" s="25"/>
      <c r="D267" s="33" t="s">
        <v>564</v>
      </c>
      <c r="E267" s="33" t="s">
        <v>564</v>
      </c>
      <c r="F267" s="33"/>
      <c r="G267" s="27"/>
      <c r="H267" s="27"/>
      <c r="I267" s="166"/>
      <c r="J267" s="166"/>
      <c r="K267" s="27"/>
      <c r="L267" s="27"/>
      <c r="M267" s="27"/>
      <c r="N267" s="25">
        <v>450</v>
      </c>
      <c r="O267" s="28">
        <f t="shared" si="214"/>
        <v>464</v>
      </c>
      <c r="P267" s="21"/>
      <c r="Q267" s="28">
        <f t="shared" si="215"/>
        <v>510</v>
      </c>
      <c r="R267" s="28">
        <f t="shared" si="216"/>
        <v>557</v>
      </c>
      <c r="S267" s="25">
        <v>40</v>
      </c>
      <c r="T267" s="25">
        <v>10</v>
      </c>
      <c r="U267" s="17"/>
      <c r="V267" s="25">
        <f t="shared" si="217"/>
        <v>30</v>
      </c>
      <c r="W267" s="25">
        <f t="shared" si="218"/>
        <v>15312</v>
      </c>
      <c r="X267" s="25">
        <f t="shared" si="219"/>
        <v>18381</v>
      </c>
      <c r="Y267" s="25"/>
      <c r="Z267" s="30">
        <f t="shared" si="220"/>
        <v>16830</v>
      </c>
      <c r="AA267" s="31">
        <f t="shared" si="221"/>
        <v>15</v>
      </c>
      <c r="AB267" s="31">
        <f t="shared" si="222"/>
        <v>23</v>
      </c>
      <c r="AC267" s="31"/>
      <c r="AD267" s="31">
        <f t="shared" si="223"/>
        <v>26</v>
      </c>
      <c r="AE267" s="32">
        <f t="shared" si="224"/>
        <v>12</v>
      </c>
      <c r="AF267" s="32">
        <f t="shared" si="225"/>
        <v>13</v>
      </c>
    </row>
    <row r="268" spans="1:35" s="14" customFormat="1" ht="21" customHeight="1">
      <c r="A268" s="62">
        <v>87</v>
      </c>
      <c r="B268" s="24" t="s">
        <v>563</v>
      </c>
      <c r="C268" s="25"/>
      <c r="D268" s="33" t="s">
        <v>564</v>
      </c>
      <c r="E268" s="33" t="s">
        <v>565</v>
      </c>
      <c r="F268" s="33"/>
      <c r="G268" s="27"/>
      <c r="H268" s="27"/>
      <c r="I268" s="166"/>
      <c r="J268" s="166"/>
      <c r="K268" s="27"/>
      <c r="L268" s="27"/>
      <c r="M268" s="27"/>
      <c r="N268" s="25">
        <v>200</v>
      </c>
      <c r="O268" s="28">
        <f t="shared" si="214"/>
        <v>206</v>
      </c>
      <c r="P268" s="21"/>
      <c r="Q268" s="28">
        <f t="shared" si="215"/>
        <v>227</v>
      </c>
      <c r="R268" s="28">
        <f t="shared" si="216"/>
        <v>247</v>
      </c>
      <c r="S268" s="25">
        <v>40</v>
      </c>
      <c r="T268" s="25">
        <v>10</v>
      </c>
      <c r="U268" s="17"/>
      <c r="V268" s="25">
        <f t="shared" si="217"/>
        <v>30</v>
      </c>
      <c r="W268" s="25">
        <f t="shared" si="218"/>
        <v>6798</v>
      </c>
      <c r="X268" s="25">
        <f t="shared" si="219"/>
        <v>8151</v>
      </c>
      <c r="Y268" s="25"/>
      <c r="Z268" s="30">
        <f t="shared" si="220"/>
        <v>7491</v>
      </c>
      <c r="AA268" s="31">
        <f t="shared" si="221"/>
        <v>7</v>
      </c>
      <c r="AB268" s="31">
        <f t="shared" si="222"/>
        <v>10</v>
      </c>
      <c r="AC268" s="31"/>
      <c r="AD268" s="31">
        <f t="shared" si="223"/>
        <v>11</v>
      </c>
      <c r="AE268" s="32">
        <f t="shared" si="224"/>
        <v>5</v>
      </c>
      <c r="AF268" s="32">
        <f t="shared" si="225"/>
        <v>6</v>
      </c>
    </row>
    <row r="269" spans="1:35" s="14" customFormat="1" ht="21" customHeight="1">
      <c r="A269" s="62">
        <v>88</v>
      </c>
      <c r="B269" s="60" t="s">
        <v>566</v>
      </c>
      <c r="C269" s="61"/>
      <c r="D269" s="60" t="s">
        <v>558</v>
      </c>
      <c r="E269" s="60" t="s">
        <v>567</v>
      </c>
      <c r="F269" s="60"/>
      <c r="G269" s="61"/>
      <c r="H269" s="61"/>
      <c r="I269" s="63"/>
      <c r="J269" s="63"/>
      <c r="K269" s="61"/>
      <c r="L269" s="61"/>
      <c r="M269" s="61"/>
      <c r="N269" s="28">
        <v>1103</v>
      </c>
      <c r="O269" s="28">
        <f t="shared" si="214"/>
        <v>1136</v>
      </c>
      <c r="P269" s="21"/>
      <c r="Q269" s="28">
        <f t="shared" si="215"/>
        <v>1250</v>
      </c>
      <c r="R269" s="28">
        <f t="shared" si="216"/>
        <v>1363</v>
      </c>
      <c r="S269" s="29">
        <v>40</v>
      </c>
      <c r="T269" s="29">
        <v>40</v>
      </c>
      <c r="U269" s="187"/>
      <c r="V269" s="25">
        <f t="shared" si="217"/>
        <v>15</v>
      </c>
      <c r="W269" s="25">
        <f t="shared" si="218"/>
        <v>18744</v>
      </c>
      <c r="X269" s="25">
        <f t="shared" si="219"/>
        <v>22490</v>
      </c>
      <c r="Y269" s="25"/>
      <c r="Z269" s="30">
        <f t="shared" si="220"/>
        <v>20625</v>
      </c>
      <c r="AA269" s="31">
        <f t="shared" si="221"/>
        <v>19</v>
      </c>
      <c r="AB269" s="31">
        <f t="shared" si="222"/>
        <v>29</v>
      </c>
      <c r="AC269" s="31"/>
      <c r="AD269" s="31">
        <f t="shared" si="223"/>
        <v>31</v>
      </c>
      <c r="AE269" s="32">
        <f t="shared" si="224"/>
        <v>14</v>
      </c>
      <c r="AF269" s="32">
        <f t="shared" si="225"/>
        <v>16</v>
      </c>
    </row>
    <row r="270" spans="1:35" s="14" customFormat="1" ht="21" customHeight="1">
      <c r="A270" s="62">
        <v>89</v>
      </c>
      <c r="B270" s="60" t="s">
        <v>566</v>
      </c>
      <c r="C270" s="61"/>
      <c r="D270" s="60" t="s">
        <v>558</v>
      </c>
      <c r="E270" s="60" t="s">
        <v>568</v>
      </c>
      <c r="F270" s="60"/>
      <c r="G270" s="61"/>
      <c r="H270" s="61"/>
      <c r="I270" s="63"/>
      <c r="J270" s="63"/>
      <c r="K270" s="61"/>
      <c r="L270" s="61"/>
      <c r="M270" s="61"/>
      <c r="N270" s="28">
        <v>900</v>
      </c>
      <c r="O270" s="28">
        <f t="shared" si="214"/>
        <v>927</v>
      </c>
      <c r="P270" s="21"/>
      <c r="Q270" s="28">
        <f t="shared" si="215"/>
        <v>1020</v>
      </c>
      <c r="R270" s="28">
        <f t="shared" si="216"/>
        <v>1112</v>
      </c>
      <c r="S270" s="29">
        <v>40</v>
      </c>
      <c r="T270" s="29">
        <v>40</v>
      </c>
      <c r="U270" s="187"/>
      <c r="V270" s="25">
        <f t="shared" si="217"/>
        <v>15</v>
      </c>
      <c r="W270" s="25">
        <f t="shared" si="218"/>
        <v>15296</v>
      </c>
      <c r="X270" s="25">
        <f t="shared" si="219"/>
        <v>18348</v>
      </c>
      <c r="Y270" s="25"/>
      <c r="Z270" s="30">
        <f t="shared" si="220"/>
        <v>16830</v>
      </c>
      <c r="AA270" s="31">
        <f t="shared" si="221"/>
        <v>15</v>
      </c>
      <c r="AB270" s="31">
        <f t="shared" si="222"/>
        <v>23</v>
      </c>
      <c r="AC270" s="31"/>
      <c r="AD270" s="31">
        <f t="shared" si="223"/>
        <v>25</v>
      </c>
      <c r="AE270" s="32">
        <f t="shared" si="224"/>
        <v>12</v>
      </c>
      <c r="AF270" s="32">
        <f t="shared" si="225"/>
        <v>13</v>
      </c>
    </row>
    <row r="271" spans="1:35" s="14" customFormat="1" ht="21" customHeight="1">
      <c r="A271" s="62">
        <v>90</v>
      </c>
      <c r="B271" s="60" t="s">
        <v>566</v>
      </c>
      <c r="C271" s="61"/>
      <c r="D271" s="60" t="s">
        <v>558</v>
      </c>
      <c r="E271" s="60" t="s">
        <v>569</v>
      </c>
      <c r="F271" s="60"/>
      <c r="G271" s="61"/>
      <c r="H271" s="61"/>
      <c r="I271" s="63"/>
      <c r="J271" s="63"/>
      <c r="K271" s="61"/>
      <c r="L271" s="61"/>
      <c r="M271" s="61"/>
      <c r="N271" s="28">
        <v>600</v>
      </c>
      <c r="O271" s="28">
        <f t="shared" si="214"/>
        <v>618</v>
      </c>
      <c r="P271" s="21"/>
      <c r="Q271" s="28">
        <f t="shared" si="215"/>
        <v>680</v>
      </c>
      <c r="R271" s="28">
        <f t="shared" si="216"/>
        <v>742</v>
      </c>
      <c r="S271" s="29">
        <v>40</v>
      </c>
      <c r="T271" s="29">
        <v>40</v>
      </c>
      <c r="U271" s="187"/>
      <c r="V271" s="25">
        <f t="shared" si="217"/>
        <v>15</v>
      </c>
      <c r="W271" s="25">
        <f t="shared" si="218"/>
        <v>10197</v>
      </c>
      <c r="X271" s="25">
        <f t="shared" si="219"/>
        <v>12243</v>
      </c>
      <c r="Y271" s="25"/>
      <c r="Z271" s="30">
        <f t="shared" si="220"/>
        <v>11220</v>
      </c>
      <c r="AA271" s="31">
        <f t="shared" si="221"/>
        <v>10</v>
      </c>
      <c r="AB271" s="31">
        <f t="shared" si="222"/>
        <v>16</v>
      </c>
      <c r="AC271" s="31"/>
      <c r="AD271" s="31">
        <f t="shared" si="223"/>
        <v>17</v>
      </c>
      <c r="AE271" s="32">
        <f t="shared" si="224"/>
        <v>8</v>
      </c>
      <c r="AF271" s="32">
        <f t="shared" si="225"/>
        <v>9</v>
      </c>
    </row>
    <row r="272" spans="1:35" s="14" customFormat="1" ht="21" customHeight="1">
      <c r="A272" s="90"/>
      <c r="B272" s="91" t="s">
        <v>570</v>
      </c>
      <c r="C272" s="25">
        <v>7</v>
      </c>
      <c r="D272" s="60"/>
      <c r="E272" s="60"/>
      <c r="F272" s="60"/>
      <c r="G272" s="61"/>
      <c r="H272" s="61"/>
      <c r="I272" s="63">
        <v>1.5</v>
      </c>
      <c r="J272" s="63" t="s">
        <v>5</v>
      </c>
      <c r="K272" s="61" t="s">
        <v>571</v>
      </c>
      <c r="L272" s="61">
        <v>2</v>
      </c>
      <c r="M272" s="61" t="s">
        <v>572</v>
      </c>
      <c r="N272" s="28"/>
      <c r="O272" s="28"/>
      <c r="P272" s="21"/>
      <c r="Q272" s="28">
        <f>SUM(Q273:Q279)</f>
        <v>7688</v>
      </c>
      <c r="R272" s="28">
        <f t="shared" ref="R272:Z272" si="226">SUM(R273:R279)</f>
        <v>8386</v>
      </c>
      <c r="S272" s="28">
        <f t="shared" si="226"/>
        <v>280</v>
      </c>
      <c r="T272" s="28">
        <f t="shared" si="226"/>
        <v>70</v>
      </c>
      <c r="U272" s="21"/>
      <c r="V272" s="28"/>
      <c r="W272" s="28">
        <f t="shared" si="226"/>
        <v>230637</v>
      </c>
      <c r="X272" s="28">
        <f t="shared" si="226"/>
        <v>276738</v>
      </c>
      <c r="Y272" s="28">
        <v>12</v>
      </c>
      <c r="Z272" s="22">
        <f t="shared" si="226"/>
        <v>253704</v>
      </c>
      <c r="AA272" s="31"/>
      <c r="AB272" s="31"/>
      <c r="AC272" s="31"/>
      <c r="AD272" s="31"/>
      <c r="AE272" s="32"/>
      <c r="AF272" s="32"/>
      <c r="AI272" s="14">
        <v>253704</v>
      </c>
    </row>
    <row r="273" spans="1:35" s="14" customFormat="1" ht="21" customHeight="1">
      <c r="A273" s="89">
        <v>91</v>
      </c>
      <c r="B273" s="24" t="s">
        <v>573</v>
      </c>
      <c r="C273" s="25"/>
      <c r="D273" s="79" t="s">
        <v>573</v>
      </c>
      <c r="E273" s="79" t="s">
        <v>573</v>
      </c>
      <c r="F273" s="79"/>
      <c r="G273" s="83"/>
      <c r="H273" s="83"/>
      <c r="I273" s="82"/>
      <c r="J273" s="82"/>
      <c r="K273" s="83"/>
      <c r="L273" s="83"/>
      <c r="M273" s="83"/>
      <c r="N273" s="78">
        <v>1410</v>
      </c>
      <c r="O273" s="28">
        <f t="shared" ref="O273:O279" si="227">ROUND(1.03*N273,0)</f>
        <v>1452</v>
      </c>
      <c r="P273" s="21"/>
      <c r="Q273" s="28">
        <f t="shared" ref="Q273:Q279" si="228">ROUND(O273*1.1,0)</f>
        <v>1597</v>
      </c>
      <c r="R273" s="28">
        <f t="shared" ref="R273:R279" si="229">ROUND(O273*1.2,0)</f>
        <v>1742</v>
      </c>
      <c r="S273" s="78">
        <v>40</v>
      </c>
      <c r="T273" s="78">
        <v>10</v>
      </c>
      <c r="U273" s="184"/>
      <c r="V273" s="78">
        <f t="shared" ref="V273:V279" si="230">IF((S273-T273)&lt;15,15,S273-T273)</f>
        <v>30</v>
      </c>
      <c r="W273" s="25">
        <f t="shared" ref="W273:W279" si="231">ROUND((O273*V273)*1.1,0)</f>
        <v>47916</v>
      </c>
      <c r="X273" s="25">
        <f t="shared" ref="X273:X279" si="232">ROUND((R273*V273*1.1),0)</f>
        <v>57486</v>
      </c>
      <c r="Y273" s="25"/>
      <c r="Z273" s="30">
        <f t="shared" ref="Z273:Z279" si="233">ROUND((Q273*V273*1.1),0)</f>
        <v>52701</v>
      </c>
      <c r="AA273" s="31">
        <f t="shared" ref="AA273:AA279" si="234">ROUND(X273/(20*60),0)</f>
        <v>48</v>
      </c>
      <c r="AB273" s="31">
        <f t="shared" ref="AB273:AB279" si="235">ROUND(Z273/(12*60),0)</f>
        <v>73</v>
      </c>
      <c r="AC273" s="31"/>
      <c r="AD273" s="31">
        <f t="shared" ref="AD273:AD279" si="236">ROUND(X273/(12*60),0)</f>
        <v>80</v>
      </c>
      <c r="AE273" s="32">
        <f t="shared" ref="AE273:AE279" si="237">ROUND(Z273/(24*60),0)</f>
        <v>37</v>
      </c>
      <c r="AF273" s="32">
        <f t="shared" ref="AF273:AF279" si="238">ROUND(X273/(24*60),0)</f>
        <v>40</v>
      </c>
    </row>
    <row r="274" spans="1:35" s="14" customFormat="1" ht="21" customHeight="1">
      <c r="A274" s="89">
        <v>92</v>
      </c>
      <c r="B274" s="24" t="s">
        <v>573</v>
      </c>
      <c r="C274" s="25"/>
      <c r="D274" s="79" t="s">
        <v>573</v>
      </c>
      <c r="E274" s="79" t="s">
        <v>574</v>
      </c>
      <c r="F274" s="79"/>
      <c r="G274" s="83"/>
      <c r="H274" s="83"/>
      <c r="I274" s="82"/>
      <c r="J274" s="82"/>
      <c r="K274" s="83"/>
      <c r="L274" s="83"/>
      <c r="M274" s="83"/>
      <c r="N274" s="78">
        <v>1810</v>
      </c>
      <c r="O274" s="28">
        <f t="shared" si="227"/>
        <v>1864</v>
      </c>
      <c r="P274" s="21"/>
      <c r="Q274" s="28">
        <f t="shared" si="228"/>
        <v>2050</v>
      </c>
      <c r="R274" s="28">
        <f t="shared" si="229"/>
        <v>2237</v>
      </c>
      <c r="S274" s="78">
        <v>40</v>
      </c>
      <c r="T274" s="78">
        <v>10</v>
      </c>
      <c r="U274" s="184"/>
      <c r="V274" s="78">
        <f t="shared" si="230"/>
        <v>30</v>
      </c>
      <c r="W274" s="25">
        <f t="shared" si="231"/>
        <v>61512</v>
      </c>
      <c r="X274" s="25">
        <f t="shared" si="232"/>
        <v>73821</v>
      </c>
      <c r="Y274" s="25"/>
      <c r="Z274" s="30">
        <f t="shared" si="233"/>
        <v>67650</v>
      </c>
      <c r="AA274" s="31">
        <f t="shared" si="234"/>
        <v>62</v>
      </c>
      <c r="AB274" s="31">
        <f t="shared" si="235"/>
        <v>94</v>
      </c>
      <c r="AC274" s="31"/>
      <c r="AD274" s="31">
        <f t="shared" si="236"/>
        <v>103</v>
      </c>
      <c r="AE274" s="32">
        <f t="shared" si="237"/>
        <v>47</v>
      </c>
      <c r="AF274" s="32">
        <f t="shared" si="238"/>
        <v>51</v>
      </c>
    </row>
    <row r="275" spans="1:35" s="14" customFormat="1" ht="21" customHeight="1">
      <c r="A275" s="89">
        <v>93</v>
      </c>
      <c r="B275" s="24" t="s">
        <v>573</v>
      </c>
      <c r="C275" s="25"/>
      <c r="D275" s="79" t="s">
        <v>575</v>
      </c>
      <c r="E275" s="79" t="s">
        <v>576</v>
      </c>
      <c r="F275" s="79"/>
      <c r="G275" s="83"/>
      <c r="H275" s="83"/>
      <c r="I275" s="82"/>
      <c r="J275" s="82"/>
      <c r="K275" s="83"/>
      <c r="L275" s="83"/>
      <c r="M275" s="83"/>
      <c r="N275" s="78">
        <v>847</v>
      </c>
      <c r="O275" s="28">
        <f t="shared" si="227"/>
        <v>872</v>
      </c>
      <c r="P275" s="21"/>
      <c r="Q275" s="28">
        <f t="shared" si="228"/>
        <v>959</v>
      </c>
      <c r="R275" s="28">
        <f t="shared" si="229"/>
        <v>1046</v>
      </c>
      <c r="S275" s="78">
        <v>40</v>
      </c>
      <c r="T275" s="78">
        <v>10</v>
      </c>
      <c r="U275" s="184"/>
      <c r="V275" s="78">
        <f t="shared" si="230"/>
        <v>30</v>
      </c>
      <c r="W275" s="25">
        <f t="shared" si="231"/>
        <v>28776</v>
      </c>
      <c r="X275" s="25">
        <f t="shared" si="232"/>
        <v>34518</v>
      </c>
      <c r="Y275" s="25"/>
      <c r="Z275" s="30">
        <f t="shared" si="233"/>
        <v>31647</v>
      </c>
      <c r="AA275" s="31">
        <f t="shared" si="234"/>
        <v>29</v>
      </c>
      <c r="AB275" s="31">
        <f t="shared" si="235"/>
        <v>44</v>
      </c>
      <c r="AC275" s="31"/>
      <c r="AD275" s="31">
        <f t="shared" si="236"/>
        <v>48</v>
      </c>
      <c r="AE275" s="32">
        <f t="shared" si="237"/>
        <v>22</v>
      </c>
      <c r="AF275" s="32">
        <f t="shared" si="238"/>
        <v>24</v>
      </c>
    </row>
    <row r="276" spans="1:35" s="14" customFormat="1" ht="21" customHeight="1">
      <c r="A276" s="89">
        <v>94</v>
      </c>
      <c r="B276" s="24" t="s">
        <v>573</v>
      </c>
      <c r="C276" s="25"/>
      <c r="D276" s="79" t="s">
        <v>575</v>
      </c>
      <c r="E276" s="79" t="s">
        <v>577</v>
      </c>
      <c r="F276" s="79"/>
      <c r="G276" s="83"/>
      <c r="H276" s="83"/>
      <c r="I276" s="82"/>
      <c r="J276" s="82"/>
      <c r="K276" s="83"/>
      <c r="L276" s="83"/>
      <c r="M276" s="83"/>
      <c r="N276" s="78">
        <v>550</v>
      </c>
      <c r="O276" s="28">
        <f t="shared" si="227"/>
        <v>567</v>
      </c>
      <c r="P276" s="21"/>
      <c r="Q276" s="28">
        <f t="shared" si="228"/>
        <v>624</v>
      </c>
      <c r="R276" s="28">
        <f t="shared" si="229"/>
        <v>680</v>
      </c>
      <c r="S276" s="78">
        <v>40</v>
      </c>
      <c r="T276" s="78">
        <v>10</v>
      </c>
      <c r="U276" s="184"/>
      <c r="V276" s="78">
        <f t="shared" si="230"/>
        <v>30</v>
      </c>
      <c r="W276" s="25">
        <f t="shared" si="231"/>
        <v>18711</v>
      </c>
      <c r="X276" s="25">
        <f t="shared" si="232"/>
        <v>22440</v>
      </c>
      <c r="Y276" s="25"/>
      <c r="Z276" s="30">
        <f t="shared" si="233"/>
        <v>20592</v>
      </c>
      <c r="AA276" s="31">
        <f t="shared" si="234"/>
        <v>19</v>
      </c>
      <c r="AB276" s="31">
        <f t="shared" si="235"/>
        <v>29</v>
      </c>
      <c r="AC276" s="31"/>
      <c r="AD276" s="31">
        <f t="shared" si="236"/>
        <v>31</v>
      </c>
      <c r="AE276" s="32">
        <f t="shared" si="237"/>
        <v>14</v>
      </c>
      <c r="AF276" s="32">
        <f t="shared" si="238"/>
        <v>16</v>
      </c>
    </row>
    <row r="277" spans="1:35" s="14" customFormat="1" ht="21" customHeight="1">
      <c r="A277" s="89">
        <v>95</v>
      </c>
      <c r="B277" s="24" t="s">
        <v>573</v>
      </c>
      <c r="C277" s="25"/>
      <c r="D277" s="79" t="s">
        <v>575</v>
      </c>
      <c r="E277" s="79" t="s">
        <v>578</v>
      </c>
      <c r="F277" s="79"/>
      <c r="G277" s="83"/>
      <c r="H277" s="83"/>
      <c r="I277" s="82"/>
      <c r="J277" s="82"/>
      <c r="K277" s="83"/>
      <c r="L277" s="83"/>
      <c r="M277" s="83"/>
      <c r="N277" s="78">
        <v>375</v>
      </c>
      <c r="O277" s="28">
        <f t="shared" si="227"/>
        <v>386</v>
      </c>
      <c r="P277" s="21"/>
      <c r="Q277" s="28">
        <f t="shared" si="228"/>
        <v>425</v>
      </c>
      <c r="R277" s="28">
        <f t="shared" si="229"/>
        <v>463</v>
      </c>
      <c r="S277" s="78">
        <v>40</v>
      </c>
      <c r="T277" s="78">
        <v>10</v>
      </c>
      <c r="U277" s="184"/>
      <c r="V277" s="78">
        <f t="shared" si="230"/>
        <v>30</v>
      </c>
      <c r="W277" s="25">
        <f t="shared" si="231"/>
        <v>12738</v>
      </c>
      <c r="X277" s="25">
        <f t="shared" si="232"/>
        <v>15279</v>
      </c>
      <c r="Y277" s="25"/>
      <c r="Z277" s="30">
        <f t="shared" si="233"/>
        <v>14025</v>
      </c>
      <c r="AA277" s="31">
        <f t="shared" si="234"/>
        <v>13</v>
      </c>
      <c r="AB277" s="31">
        <f t="shared" si="235"/>
        <v>19</v>
      </c>
      <c r="AC277" s="31"/>
      <c r="AD277" s="31">
        <f t="shared" si="236"/>
        <v>21</v>
      </c>
      <c r="AE277" s="32">
        <f t="shared" si="237"/>
        <v>10</v>
      </c>
      <c r="AF277" s="32">
        <f t="shared" si="238"/>
        <v>11</v>
      </c>
    </row>
    <row r="278" spans="1:35" s="14" customFormat="1" ht="21" customHeight="1">
      <c r="A278" s="89">
        <v>96</v>
      </c>
      <c r="B278" s="24" t="s">
        <v>573</v>
      </c>
      <c r="C278" s="25"/>
      <c r="D278" s="79" t="s">
        <v>579</v>
      </c>
      <c r="E278" s="79" t="s">
        <v>580</v>
      </c>
      <c r="F278" s="79"/>
      <c r="G278" s="83"/>
      <c r="H278" s="83"/>
      <c r="I278" s="82"/>
      <c r="J278" s="82"/>
      <c r="K278" s="83"/>
      <c r="L278" s="83"/>
      <c r="M278" s="83"/>
      <c r="N278" s="78">
        <v>980</v>
      </c>
      <c r="O278" s="28">
        <f t="shared" si="227"/>
        <v>1009</v>
      </c>
      <c r="P278" s="21"/>
      <c r="Q278" s="28">
        <f t="shared" si="228"/>
        <v>1110</v>
      </c>
      <c r="R278" s="28">
        <f t="shared" si="229"/>
        <v>1211</v>
      </c>
      <c r="S278" s="78">
        <v>40</v>
      </c>
      <c r="T278" s="78">
        <v>10</v>
      </c>
      <c r="U278" s="184"/>
      <c r="V278" s="78">
        <f t="shared" si="230"/>
        <v>30</v>
      </c>
      <c r="W278" s="25">
        <f t="shared" si="231"/>
        <v>33297</v>
      </c>
      <c r="X278" s="25">
        <f t="shared" si="232"/>
        <v>39963</v>
      </c>
      <c r="Y278" s="25"/>
      <c r="Z278" s="30">
        <f t="shared" si="233"/>
        <v>36630</v>
      </c>
      <c r="AA278" s="31">
        <f t="shared" si="234"/>
        <v>33</v>
      </c>
      <c r="AB278" s="31">
        <f t="shared" si="235"/>
        <v>51</v>
      </c>
      <c r="AC278" s="31"/>
      <c r="AD278" s="31">
        <f t="shared" si="236"/>
        <v>56</v>
      </c>
      <c r="AE278" s="32">
        <f t="shared" si="237"/>
        <v>25</v>
      </c>
      <c r="AF278" s="32">
        <f t="shared" si="238"/>
        <v>28</v>
      </c>
    </row>
    <row r="279" spans="1:35" s="14" customFormat="1" ht="21.75" customHeight="1">
      <c r="A279" s="89">
        <v>97</v>
      </c>
      <c r="B279" s="24" t="s">
        <v>573</v>
      </c>
      <c r="C279" s="25"/>
      <c r="D279" s="79" t="s">
        <v>579</v>
      </c>
      <c r="E279" s="79" t="s">
        <v>581</v>
      </c>
      <c r="F279" s="79"/>
      <c r="G279" s="83"/>
      <c r="H279" s="83"/>
      <c r="I279" s="82"/>
      <c r="J279" s="82"/>
      <c r="K279" s="83"/>
      <c r="L279" s="83"/>
      <c r="M279" s="83"/>
      <c r="N279" s="78">
        <v>815</v>
      </c>
      <c r="O279" s="28">
        <f t="shared" si="227"/>
        <v>839</v>
      </c>
      <c r="P279" s="21"/>
      <c r="Q279" s="28">
        <f t="shared" si="228"/>
        <v>923</v>
      </c>
      <c r="R279" s="28">
        <f t="shared" si="229"/>
        <v>1007</v>
      </c>
      <c r="S279" s="78">
        <v>40</v>
      </c>
      <c r="T279" s="78">
        <v>10</v>
      </c>
      <c r="U279" s="184"/>
      <c r="V279" s="78">
        <f t="shared" si="230"/>
        <v>30</v>
      </c>
      <c r="W279" s="25">
        <f t="shared" si="231"/>
        <v>27687</v>
      </c>
      <c r="X279" s="25">
        <f t="shared" si="232"/>
        <v>33231</v>
      </c>
      <c r="Y279" s="25"/>
      <c r="Z279" s="30">
        <f t="shared" si="233"/>
        <v>30459</v>
      </c>
      <c r="AA279" s="31">
        <f t="shared" si="234"/>
        <v>28</v>
      </c>
      <c r="AB279" s="31">
        <f t="shared" si="235"/>
        <v>42</v>
      </c>
      <c r="AC279" s="31"/>
      <c r="AD279" s="31">
        <f t="shared" si="236"/>
        <v>46</v>
      </c>
      <c r="AE279" s="32">
        <f t="shared" si="237"/>
        <v>21</v>
      </c>
      <c r="AF279" s="32">
        <f t="shared" si="238"/>
        <v>23</v>
      </c>
    </row>
    <row r="280" spans="1:35" s="14" customFormat="1" ht="21.75" customHeight="1">
      <c r="A280" s="89">
        <v>98</v>
      </c>
      <c r="B280" s="24" t="s">
        <v>582</v>
      </c>
      <c r="C280" s="25">
        <v>6</v>
      </c>
      <c r="D280" s="79"/>
      <c r="E280" s="79"/>
      <c r="F280" s="79"/>
      <c r="G280" s="83"/>
      <c r="H280" s="83"/>
      <c r="I280" s="166">
        <v>1.5</v>
      </c>
      <c r="J280" s="166" t="s">
        <v>583</v>
      </c>
      <c r="K280" s="27" t="s">
        <v>584</v>
      </c>
      <c r="L280" s="27">
        <v>3</v>
      </c>
      <c r="M280" s="61" t="s">
        <v>2</v>
      </c>
      <c r="N280" s="78"/>
      <c r="O280" s="28"/>
      <c r="P280" s="21"/>
      <c r="Q280" s="28">
        <f>SUM(Q281:Q286)</f>
        <v>5890</v>
      </c>
      <c r="R280" s="28">
        <f t="shared" ref="R280:Z280" si="239">SUM(R281:R286)</f>
        <v>6425</v>
      </c>
      <c r="S280" s="28">
        <f t="shared" si="239"/>
        <v>240</v>
      </c>
      <c r="T280" s="28">
        <f t="shared" si="239"/>
        <v>60</v>
      </c>
      <c r="U280" s="21"/>
      <c r="V280" s="28"/>
      <c r="W280" s="28">
        <f t="shared" si="239"/>
        <v>176682</v>
      </c>
      <c r="X280" s="28">
        <f t="shared" si="239"/>
        <v>212025</v>
      </c>
      <c r="Y280" s="28">
        <v>12</v>
      </c>
      <c r="Z280" s="22">
        <f t="shared" si="239"/>
        <v>194370</v>
      </c>
      <c r="AA280" s="31"/>
      <c r="AB280" s="31"/>
      <c r="AC280" s="31"/>
      <c r="AD280" s="31"/>
      <c r="AE280" s="32"/>
      <c r="AF280" s="32"/>
      <c r="AI280" s="14">
        <v>194370</v>
      </c>
    </row>
    <row r="281" spans="1:35" s="14" customFormat="1" ht="21.75" customHeight="1">
      <c r="A281" s="89">
        <v>99</v>
      </c>
      <c r="B281" s="24" t="s">
        <v>585</v>
      </c>
      <c r="C281" s="25"/>
      <c r="D281" s="33" t="s">
        <v>553</v>
      </c>
      <c r="E281" s="33" t="s">
        <v>586</v>
      </c>
      <c r="F281" s="33"/>
      <c r="G281" s="27"/>
      <c r="H281" s="27"/>
      <c r="I281" s="27"/>
      <c r="J281" s="27"/>
      <c r="K281" s="27"/>
      <c r="L281" s="27"/>
      <c r="M281" s="27"/>
      <c r="N281" s="25">
        <v>175</v>
      </c>
      <c r="O281" s="28">
        <f t="shared" ref="O281:O286" si="240">ROUND(1.03*N281,0)</f>
        <v>180</v>
      </c>
      <c r="P281" s="21"/>
      <c r="Q281" s="28">
        <f t="shared" ref="Q281:Q286" si="241">ROUND(O281*1.1,0)</f>
        <v>198</v>
      </c>
      <c r="R281" s="28">
        <f t="shared" ref="R281:R286" si="242">ROUND(O281*1.2,0)</f>
        <v>216</v>
      </c>
      <c r="S281" s="25">
        <v>40</v>
      </c>
      <c r="T281" s="25">
        <v>10</v>
      </c>
      <c r="U281" s="17"/>
      <c r="V281" s="25">
        <f t="shared" ref="V281:V286" si="243">IF((S281-T281)&lt;15,15,S281-T281)</f>
        <v>30</v>
      </c>
      <c r="W281" s="25">
        <f t="shared" ref="W281:W286" si="244">ROUND((O281*V281)*1.1,0)</f>
        <v>5940</v>
      </c>
      <c r="X281" s="25">
        <f t="shared" ref="X281:X286" si="245">ROUND((R281*V281*1.1),0)</f>
        <v>7128</v>
      </c>
      <c r="Y281" s="25"/>
      <c r="Z281" s="30">
        <f t="shared" ref="Z281:Z286" si="246">ROUND((Q281*V281*1.1),0)</f>
        <v>6534</v>
      </c>
      <c r="AA281" s="31">
        <f t="shared" ref="AA281:AA286" si="247">ROUND(X281/(20*60),0)</f>
        <v>6</v>
      </c>
      <c r="AB281" s="31">
        <f t="shared" ref="AB281:AB286" si="248">ROUND(Z281/(12*60),0)</f>
        <v>9</v>
      </c>
      <c r="AC281" s="31"/>
      <c r="AD281" s="31">
        <f t="shared" ref="AD281:AD286" si="249">ROUND(X281/(12*60),0)</f>
        <v>10</v>
      </c>
      <c r="AE281" s="32">
        <f t="shared" ref="AE281:AE286" si="250">ROUND(Z281/(24*60),0)</f>
        <v>5</v>
      </c>
      <c r="AF281" s="32">
        <f t="shared" ref="AF281:AF286" si="251">ROUND(X281/(24*60),0)</f>
        <v>5</v>
      </c>
    </row>
    <row r="282" spans="1:35" s="14" customFormat="1" ht="21.75" customHeight="1">
      <c r="A282" s="89">
        <v>100</v>
      </c>
      <c r="B282" s="24" t="s">
        <v>585</v>
      </c>
      <c r="C282" s="25"/>
      <c r="D282" s="33" t="s">
        <v>587</v>
      </c>
      <c r="E282" s="33" t="s">
        <v>587</v>
      </c>
      <c r="F282" s="33"/>
      <c r="G282" s="27"/>
      <c r="H282" s="27"/>
      <c r="I282" s="166"/>
      <c r="J282" s="166"/>
      <c r="K282" s="27"/>
      <c r="L282" s="27"/>
      <c r="M282" s="27"/>
      <c r="N282" s="25">
        <v>1232</v>
      </c>
      <c r="O282" s="28">
        <f t="shared" si="240"/>
        <v>1269</v>
      </c>
      <c r="P282" s="21"/>
      <c r="Q282" s="28">
        <f t="shared" si="241"/>
        <v>1396</v>
      </c>
      <c r="R282" s="28">
        <f t="shared" si="242"/>
        <v>1523</v>
      </c>
      <c r="S282" s="25">
        <v>40</v>
      </c>
      <c r="T282" s="25">
        <v>10</v>
      </c>
      <c r="U282" s="17"/>
      <c r="V282" s="25">
        <f t="shared" si="243"/>
        <v>30</v>
      </c>
      <c r="W282" s="25">
        <f t="shared" si="244"/>
        <v>41877</v>
      </c>
      <c r="X282" s="25">
        <f t="shared" si="245"/>
        <v>50259</v>
      </c>
      <c r="Y282" s="25"/>
      <c r="Z282" s="30">
        <f t="shared" si="246"/>
        <v>46068</v>
      </c>
      <c r="AA282" s="31">
        <f t="shared" si="247"/>
        <v>42</v>
      </c>
      <c r="AB282" s="31">
        <f t="shared" si="248"/>
        <v>64</v>
      </c>
      <c r="AC282" s="31"/>
      <c r="AD282" s="31">
        <f t="shared" si="249"/>
        <v>70</v>
      </c>
      <c r="AE282" s="32">
        <f t="shared" si="250"/>
        <v>32</v>
      </c>
      <c r="AF282" s="32">
        <f t="shared" si="251"/>
        <v>35</v>
      </c>
    </row>
    <row r="283" spans="1:35" s="14" customFormat="1" ht="21.75" customHeight="1">
      <c r="A283" s="89">
        <v>101</v>
      </c>
      <c r="B283" s="24" t="s">
        <v>585</v>
      </c>
      <c r="C283" s="25"/>
      <c r="D283" s="33" t="s">
        <v>587</v>
      </c>
      <c r="E283" s="33" t="s">
        <v>588</v>
      </c>
      <c r="F283" s="33"/>
      <c r="G283" s="27"/>
      <c r="H283" s="27"/>
      <c r="I283" s="166"/>
      <c r="J283" s="166"/>
      <c r="K283" s="27"/>
      <c r="L283" s="27"/>
      <c r="M283" s="27"/>
      <c r="N283" s="25">
        <v>1075</v>
      </c>
      <c r="O283" s="28">
        <f t="shared" si="240"/>
        <v>1107</v>
      </c>
      <c r="P283" s="21"/>
      <c r="Q283" s="28">
        <f t="shared" si="241"/>
        <v>1218</v>
      </c>
      <c r="R283" s="28">
        <f t="shared" si="242"/>
        <v>1328</v>
      </c>
      <c r="S283" s="25">
        <v>40</v>
      </c>
      <c r="T283" s="25">
        <v>10</v>
      </c>
      <c r="U283" s="17"/>
      <c r="V283" s="25">
        <f t="shared" si="243"/>
        <v>30</v>
      </c>
      <c r="W283" s="25">
        <f t="shared" si="244"/>
        <v>36531</v>
      </c>
      <c r="X283" s="25">
        <f t="shared" si="245"/>
        <v>43824</v>
      </c>
      <c r="Y283" s="25"/>
      <c r="Z283" s="30">
        <f t="shared" si="246"/>
        <v>40194</v>
      </c>
      <c r="AA283" s="31">
        <f t="shared" si="247"/>
        <v>37</v>
      </c>
      <c r="AB283" s="31">
        <f t="shared" si="248"/>
        <v>56</v>
      </c>
      <c r="AC283" s="31"/>
      <c r="AD283" s="31">
        <f t="shared" si="249"/>
        <v>61</v>
      </c>
      <c r="AE283" s="32">
        <f t="shared" si="250"/>
        <v>28</v>
      </c>
      <c r="AF283" s="32">
        <f t="shared" si="251"/>
        <v>30</v>
      </c>
    </row>
    <row r="284" spans="1:35" s="14" customFormat="1" ht="21.75" customHeight="1">
      <c r="A284" s="89">
        <v>102</v>
      </c>
      <c r="B284" s="24" t="s">
        <v>585</v>
      </c>
      <c r="C284" s="25"/>
      <c r="D284" s="33" t="s">
        <v>587</v>
      </c>
      <c r="E284" s="33" t="s">
        <v>434</v>
      </c>
      <c r="F284" s="33"/>
      <c r="G284" s="27"/>
      <c r="H284" s="27"/>
      <c r="I284" s="166"/>
      <c r="J284" s="166"/>
      <c r="K284" s="27"/>
      <c r="L284" s="27"/>
      <c r="M284" s="27"/>
      <c r="N284" s="25">
        <v>1372</v>
      </c>
      <c r="O284" s="28">
        <f t="shared" si="240"/>
        <v>1413</v>
      </c>
      <c r="P284" s="21"/>
      <c r="Q284" s="28">
        <f t="shared" si="241"/>
        <v>1554</v>
      </c>
      <c r="R284" s="28">
        <f t="shared" si="242"/>
        <v>1696</v>
      </c>
      <c r="S284" s="25">
        <v>40</v>
      </c>
      <c r="T284" s="25">
        <v>10</v>
      </c>
      <c r="U284" s="17"/>
      <c r="V284" s="25">
        <f t="shared" si="243"/>
        <v>30</v>
      </c>
      <c r="W284" s="25">
        <f t="shared" si="244"/>
        <v>46629</v>
      </c>
      <c r="X284" s="25">
        <f t="shared" si="245"/>
        <v>55968</v>
      </c>
      <c r="Y284" s="25"/>
      <c r="Z284" s="30">
        <f t="shared" si="246"/>
        <v>51282</v>
      </c>
      <c r="AA284" s="31">
        <f t="shared" si="247"/>
        <v>47</v>
      </c>
      <c r="AB284" s="31">
        <f t="shared" si="248"/>
        <v>71</v>
      </c>
      <c r="AC284" s="31"/>
      <c r="AD284" s="31">
        <f t="shared" si="249"/>
        <v>78</v>
      </c>
      <c r="AE284" s="32">
        <f t="shared" si="250"/>
        <v>36</v>
      </c>
      <c r="AF284" s="32">
        <f t="shared" si="251"/>
        <v>39</v>
      </c>
    </row>
    <row r="285" spans="1:35" s="14" customFormat="1" ht="21.75" customHeight="1">
      <c r="A285" s="89">
        <v>103</v>
      </c>
      <c r="B285" s="24" t="s">
        <v>585</v>
      </c>
      <c r="C285" s="25"/>
      <c r="D285" s="33" t="s">
        <v>587</v>
      </c>
      <c r="E285" s="33" t="s">
        <v>589</v>
      </c>
      <c r="F285" s="33"/>
      <c r="G285" s="27"/>
      <c r="H285" s="27"/>
      <c r="I285" s="166"/>
      <c r="J285" s="166"/>
      <c r="K285" s="27"/>
      <c r="L285" s="27"/>
      <c r="M285" s="27"/>
      <c r="N285" s="25">
        <v>435</v>
      </c>
      <c r="O285" s="28">
        <f t="shared" si="240"/>
        <v>448</v>
      </c>
      <c r="P285" s="21"/>
      <c r="Q285" s="28">
        <f t="shared" si="241"/>
        <v>493</v>
      </c>
      <c r="R285" s="28">
        <f t="shared" si="242"/>
        <v>538</v>
      </c>
      <c r="S285" s="25">
        <v>40</v>
      </c>
      <c r="T285" s="25">
        <v>10</v>
      </c>
      <c r="U285" s="17"/>
      <c r="V285" s="25">
        <f t="shared" si="243"/>
        <v>30</v>
      </c>
      <c r="W285" s="25">
        <f t="shared" si="244"/>
        <v>14784</v>
      </c>
      <c r="X285" s="25">
        <f t="shared" si="245"/>
        <v>17754</v>
      </c>
      <c r="Y285" s="25"/>
      <c r="Z285" s="30">
        <f t="shared" si="246"/>
        <v>16269</v>
      </c>
      <c r="AA285" s="31">
        <f t="shared" si="247"/>
        <v>15</v>
      </c>
      <c r="AB285" s="31">
        <f t="shared" si="248"/>
        <v>23</v>
      </c>
      <c r="AC285" s="31"/>
      <c r="AD285" s="31">
        <f t="shared" si="249"/>
        <v>25</v>
      </c>
      <c r="AE285" s="32">
        <f t="shared" si="250"/>
        <v>11</v>
      </c>
      <c r="AF285" s="32">
        <f t="shared" si="251"/>
        <v>12</v>
      </c>
    </row>
    <row r="286" spans="1:35" s="14" customFormat="1" ht="21.75" customHeight="1">
      <c r="A286" s="89">
        <v>104</v>
      </c>
      <c r="B286" s="24" t="s">
        <v>585</v>
      </c>
      <c r="C286" s="25"/>
      <c r="D286" s="33" t="s">
        <v>587</v>
      </c>
      <c r="E286" s="33" t="s">
        <v>590</v>
      </c>
      <c r="F286" s="33"/>
      <c r="G286" s="27"/>
      <c r="H286" s="27"/>
      <c r="I286" s="166"/>
      <c r="J286" s="166"/>
      <c r="K286" s="27"/>
      <c r="L286" s="27"/>
      <c r="M286" s="27"/>
      <c r="N286" s="25">
        <v>910</v>
      </c>
      <c r="O286" s="28">
        <f t="shared" si="240"/>
        <v>937</v>
      </c>
      <c r="P286" s="21"/>
      <c r="Q286" s="28">
        <f t="shared" si="241"/>
        <v>1031</v>
      </c>
      <c r="R286" s="28">
        <f t="shared" si="242"/>
        <v>1124</v>
      </c>
      <c r="S286" s="25">
        <v>40</v>
      </c>
      <c r="T286" s="25">
        <v>10</v>
      </c>
      <c r="U286" s="17"/>
      <c r="V286" s="25">
        <f t="shared" si="243"/>
        <v>30</v>
      </c>
      <c r="W286" s="25">
        <f t="shared" si="244"/>
        <v>30921</v>
      </c>
      <c r="X286" s="25">
        <f t="shared" si="245"/>
        <v>37092</v>
      </c>
      <c r="Y286" s="25"/>
      <c r="Z286" s="30">
        <f t="shared" si="246"/>
        <v>34023</v>
      </c>
      <c r="AA286" s="31">
        <f t="shared" si="247"/>
        <v>31</v>
      </c>
      <c r="AB286" s="31">
        <f t="shared" si="248"/>
        <v>47</v>
      </c>
      <c r="AC286" s="31"/>
      <c r="AD286" s="31">
        <f t="shared" si="249"/>
        <v>52</v>
      </c>
      <c r="AE286" s="32">
        <f t="shared" si="250"/>
        <v>24</v>
      </c>
      <c r="AF286" s="32">
        <f t="shared" si="251"/>
        <v>26</v>
      </c>
    </row>
    <row r="287" spans="1:35" s="14" customFormat="1" ht="21.75" customHeight="1">
      <c r="A287" s="62"/>
      <c r="B287" s="24" t="s">
        <v>591</v>
      </c>
      <c r="C287" s="25">
        <v>4</v>
      </c>
      <c r="D287" s="33"/>
      <c r="E287" s="33"/>
      <c r="F287" s="33"/>
      <c r="G287" s="27"/>
      <c r="H287" s="27"/>
      <c r="I287" s="166">
        <v>1.5</v>
      </c>
      <c r="J287" s="166" t="s">
        <v>583</v>
      </c>
      <c r="K287" s="27" t="s">
        <v>592</v>
      </c>
      <c r="L287" s="27">
        <v>3</v>
      </c>
      <c r="M287" s="61" t="s">
        <v>2</v>
      </c>
      <c r="N287" s="25"/>
      <c r="O287" s="28"/>
      <c r="P287" s="21"/>
      <c r="Q287" s="28">
        <f>SUM(Q288:Q291)</f>
        <v>4592</v>
      </c>
      <c r="R287" s="28">
        <f t="shared" ref="R287:Z287" si="252">SUM(R288:R291)</f>
        <v>5009</v>
      </c>
      <c r="S287" s="28">
        <f t="shared" si="252"/>
        <v>160</v>
      </c>
      <c r="T287" s="28">
        <f t="shared" si="252"/>
        <v>40</v>
      </c>
      <c r="U287" s="21"/>
      <c r="V287" s="28"/>
      <c r="W287" s="28">
        <f t="shared" si="252"/>
        <v>137742</v>
      </c>
      <c r="X287" s="28">
        <f t="shared" si="252"/>
        <v>165297</v>
      </c>
      <c r="Y287" s="28">
        <v>12</v>
      </c>
      <c r="Z287" s="22">
        <f t="shared" si="252"/>
        <v>151536</v>
      </c>
      <c r="AA287" s="31"/>
      <c r="AB287" s="31"/>
      <c r="AC287" s="31"/>
      <c r="AD287" s="31"/>
      <c r="AE287" s="32"/>
      <c r="AF287" s="32"/>
      <c r="AI287" s="14">
        <v>151536</v>
      </c>
    </row>
    <row r="288" spans="1:35" s="14" customFormat="1" ht="21.75" customHeight="1">
      <c r="A288" s="62">
        <v>105</v>
      </c>
      <c r="B288" s="24" t="s">
        <v>585</v>
      </c>
      <c r="C288" s="25"/>
      <c r="D288" s="33" t="s">
        <v>593</v>
      </c>
      <c r="E288" s="33" t="s">
        <v>594</v>
      </c>
      <c r="F288" s="33"/>
      <c r="G288" s="27"/>
      <c r="H288" s="27"/>
      <c r="I288" s="27"/>
      <c r="J288" s="27"/>
      <c r="K288" s="27"/>
      <c r="L288" s="27"/>
      <c r="M288" s="27"/>
      <c r="N288" s="25">
        <v>2136</v>
      </c>
      <c r="O288" s="28">
        <f>ROUND(1.03*N288,0)</f>
        <v>2200</v>
      </c>
      <c r="P288" s="21"/>
      <c r="Q288" s="28">
        <f>ROUND(O288*1.1,0)</f>
        <v>2420</v>
      </c>
      <c r="R288" s="28">
        <f>ROUND(O288*1.2,0)</f>
        <v>2640</v>
      </c>
      <c r="S288" s="25">
        <v>40</v>
      </c>
      <c r="T288" s="25">
        <v>10</v>
      </c>
      <c r="U288" s="17"/>
      <c r="V288" s="25">
        <f>IF((S288-T288)&lt;15,15,S288-T288)</f>
        <v>30</v>
      </c>
      <c r="W288" s="25">
        <f>ROUND((O288*V288)*1.1,0)</f>
        <v>72600</v>
      </c>
      <c r="X288" s="25">
        <f>ROUND((R288*V288*1.1),0)</f>
        <v>87120</v>
      </c>
      <c r="Y288" s="25"/>
      <c r="Z288" s="30">
        <f>ROUND((Q288*V288*1.1),0)</f>
        <v>79860</v>
      </c>
      <c r="AA288" s="31">
        <f>ROUND(X288/(20*60),0)</f>
        <v>73</v>
      </c>
      <c r="AB288" s="31">
        <f>ROUND(Z288/(12*60),0)</f>
        <v>111</v>
      </c>
      <c r="AC288" s="31"/>
      <c r="AD288" s="31">
        <f>ROUND(X288/(12*60),0)</f>
        <v>121</v>
      </c>
      <c r="AE288" s="32">
        <f>ROUND(Z288/(24*60),0)</f>
        <v>55</v>
      </c>
      <c r="AF288" s="32">
        <f>ROUND(X288/(24*60),0)</f>
        <v>61</v>
      </c>
    </row>
    <row r="289" spans="1:35" s="14" customFormat="1" ht="21.75" customHeight="1">
      <c r="A289" s="62">
        <v>106</v>
      </c>
      <c r="B289" s="24" t="s">
        <v>585</v>
      </c>
      <c r="C289" s="25"/>
      <c r="D289" s="33" t="s">
        <v>593</v>
      </c>
      <c r="E289" s="33" t="s">
        <v>595</v>
      </c>
      <c r="F289" s="33"/>
      <c r="G289" s="27"/>
      <c r="H289" s="27"/>
      <c r="I289" s="166"/>
      <c r="J289" s="166"/>
      <c r="K289" s="27"/>
      <c r="L289" s="27"/>
      <c r="M289" s="27"/>
      <c r="N289" s="25">
        <v>920</v>
      </c>
      <c r="O289" s="28">
        <f>ROUND(1.03*N289,0)</f>
        <v>948</v>
      </c>
      <c r="P289" s="21"/>
      <c r="Q289" s="28">
        <f>ROUND(O289*1.1,0)</f>
        <v>1043</v>
      </c>
      <c r="R289" s="28">
        <f>ROUND(O289*1.2,0)</f>
        <v>1138</v>
      </c>
      <c r="S289" s="25">
        <v>40</v>
      </c>
      <c r="T289" s="25">
        <v>10</v>
      </c>
      <c r="U289" s="17"/>
      <c r="V289" s="25">
        <f>IF((S289-T289)&lt;15,15,S289-T289)</f>
        <v>30</v>
      </c>
      <c r="W289" s="25">
        <f>ROUND((O289*V289)*1.1,0)</f>
        <v>31284</v>
      </c>
      <c r="X289" s="25">
        <f>ROUND((R289*V289*1.1),0)</f>
        <v>37554</v>
      </c>
      <c r="Y289" s="25"/>
      <c r="Z289" s="30">
        <f>ROUND((Q289*V289*1.1),0)</f>
        <v>34419</v>
      </c>
      <c r="AA289" s="31">
        <f>ROUND(X289/(20*60),0)</f>
        <v>31</v>
      </c>
      <c r="AB289" s="31">
        <f>ROUND(Z289/(12*60),0)</f>
        <v>48</v>
      </c>
      <c r="AC289" s="31"/>
      <c r="AD289" s="31">
        <f>ROUND(X289/(12*60),0)</f>
        <v>52</v>
      </c>
      <c r="AE289" s="32">
        <f>ROUND(Z289/(24*60),0)</f>
        <v>24</v>
      </c>
      <c r="AF289" s="32">
        <f>ROUND(X289/(24*60),0)</f>
        <v>26</v>
      </c>
    </row>
    <row r="290" spans="1:35" s="14" customFormat="1" ht="21.75" customHeight="1">
      <c r="A290" s="62">
        <v>107</v>
      </c>
      <c r="B290" s="24" t="s">
        <v>585</v>
      </c>
      <c r="C290" s="25"/>
      <c r="D290" s="33" t="s">
        <v>593</v>
      </c>
      <c r="E290" s="33" t="s">
        <v>596</v>
      </c>
      <c r="F290" s="33"/>
      <c r="G290" s="27"/>
      <c r="H290" s="27"/>
      <c r="I290" s="166"/>
      <c r="J290" s="166"/>
      <c r="K290" s="27"/>
      <c r="L290" s="27"/>
      <c r="M290" s="27"/>
      <c r="N290" s="25">
        <v>796</v>
      </c>
      <c r="O290" s="28">
        <f>ROUND(1.03*N290,0)</f>
        <v>820</v>
      </c>
      <c r="P290" s="21"/>
      <c r="Q290" s="28">
        <f>ROUND(O290*1.1,0)</f>
        <v>902</v>
      </c>
      <c r="R290" s="28">
        <f>ROUND(O290*1.2,0)</f>
        <v>984</v>
      </c>
      <c r="S290" s="25">
        <v>40</v>
      </c>
      <c r="T290" s="25">
        <v>10</v>
      </c>
      <c r="U290" s="17"/>
      <c r="V290" s="25">
        <f>IF((S290-T290)&lt;15,15,S290-T290)</f>
        <v>30</v>
      </c>
      <c r="W290" s="25">
        <f>ROUND((O290*V290)*1.1,0)</f>
        <v>27060</v>
      </c>
      <c r="X290" s="25">
        <f>ROUND((R290*V290*1.1),0)</f>
        <v>32472</v>
      </c>
      <c r="Y290" s="25"/>
      <c r="Z290" s="30">
        <f>ROUND((Q290*V290*1.1),0)</f>
        <v>29766</v>
      </c>
      <c r="AA290" s="31">
        <f>ROUND(X290/(20*60),0)</f>
        <v>27</v>
      </c>
      <c r="AB290" s="31">
        <f>ROUND(Z290/(12*60),0)</f>
        <v>41</v>
      </c>
      <c r="AC290" s="31"/>
      <c r="AD290" s="31">
        <f>ROUND(X290/(12*60),0)</f>
        <v>45</v>
      </c>
      <c r="AE290" s="32">
        <f>ROUND(Z290/(24*60),0)</f>
        <v>21</v>
      </c>
      <c r="AF290" s="32">
        <f>ROUND(X290/(24*60),0)</f>
        <v>23</v>
      </c>
    </row>
    <row r="291" spans="1:35" s="14" customFormat="1" ht="21.75" customHeight="1">
      <c r="A291" s="62">
        <v>108</v>
      </c>
      <c r="B291" s="24" t="s">
        <v>585</v>
      </c>
      <c r="C291" s="25"/>
      <c r="D291" s="33" t="s">
        <v>593</v>
      </c>
      <c r="E291" s="33" t="s">
        <v>597</v>
      </c>
      <c r="F291" s="33"/>
      <c r="G291" s="27"/>
      <c r="H291" s="27"/>
      <c r="I291" s="166"/>
      <c r="J291" s="166"/>
      <c r="K291" s="27"/>
      <c r="L291" s="27"/>
      <c r="M291" s="27"/>
      <c r="N291" s="25">
        <v>200</v>
      </c>
      <c r="O291" s="28">
        <f>ROUND(1.03*N291,0)</f>
        <v>206</v>
      </c>
      <c r="P291" s="21"/>
      <c r="Q291" s="28">
        <f>ROUND(O291*1.1,0)</f>
        <v>227</v>
      </c>
      <c r="R291" s="28">
        <f>ROUND(O291*1.2,0)</f>
        <v>247</v>
      </c>
      <c r="S291" s="25">
        <v>40</v>
      </c>
      <c r="T291" s="25">
        <v>10</v>
      </c>
      <c r="U291" s="17"/>
      <c r="V291" s="25">
        <f>IF((S291-T291)&lt;15,15,S291-T291)</f>
        <v>30</v>
      </c>
      <c r="W291" s="25">
        <f>ROUND((O291*V291)*1.1,0)</f>
        <v>6798</v>
      </c>
      <c r="X291" s="25">
        <f>ROUND((R291*V291*1.1),0)</f>
        <v>8151</v>
      </c>
      <c r="Y291" s="25"/>
      <c r="Z291" s="30">
        <f>ROUND((Q291*V291*1.1),0)</f>
        <v>7491</v>
      </c>
      <c r="AA291" s="31">
        <f>ROUND(X291/(20*60),0)</f>
        <v>7</v>
      </c>
      <c r="AB291" s="31">
        <f>ROUND(Z291/(12*60),0)</f>
        <v>10</v>
      </c>
      <c r="AC291" s="31"/>
      <c r="AD291" s="31">
        <f>ROUND(X291/(12*60),0)</f>
        <v>11</v>
      </c>
      <c r="AE291" s="32">
        <f>ROUND(Z291/(24*60),0)</f>
        <v>5</v>
      </c>
      <c r="AF291" s="32">
        <f>ROUND(X291/(24*60),0)</f>
        <v>6</v>
      </c>
    </row>
    <row r="292" spans="1:35" s="14" customFormat="1" ht="21.75" customHeight="1">
      <c r="A292" s="62"/>
      <c r="B292" s="92" t="s">
        <v>633</v>
      </c>
      <c r="C292" s="25"/>
      <c r="D292" s="18"/>
      <c r="E292" s="33"/>
      <c r="F292" s="33"/>
      <c r="G292" s="166"/>
      <c r="H292" s="166"/>
      <c r="I292" s="166"/>
      <c r="J292" s="166"/>
      <c r="K292" s="27"/>
      <c r="L292" s="27"/>
      <c r="M292" s="27"/>
      <c r="N292" s="25"/>
      <c r="O292" s="25"/>
      <c r="P292" s="17"/>
      <c r="Q292" s="25"/>
      <c r="R292" s="25"/>
      <c r="S292" s="25"/>
      <c r="T292" s="25"/>
      <c r="U292" s="17"/>
      <c r="V292" s="25"/>
      <c r="W292" s="25"/>
      <c r="X292" s="25"/>
      <c r="Y292" s="25"/>
      <c r="Z292" s="30"/>
      <c r="AA292" s="31"/>
      <c r="AB292" s="31"/>
      <c r="AC292" s="31"/>
      <c r="AD292" s="31"/>
      <c r="AE292" s="32"/>
      <c r="AF292" s="32"/>
    </row>
    <row r="293" spans="1:35" s="14" customFormat="1" ht="21.75" customHeight="1">
      <c r="A293" s="62"/>
      <c r="B293" s="24" t="s">
        <v>634</v>
      </c>
      <c r="C293" s="25">
        <v>6</v>
      </c>
      <c r="D293" s="18"/>
      <c r="E293" s="33"/>
      <c r="F293" s="33"/>
      <c r="G293" s="166"/>
      <c r="H293" s="166"/>
      <c r="I293" s="166">
        <v>0.3</v>
      </c>
      <c r="J293" s="166" t="s">
        <v>5</v>
      </c>
      <c r="K293" s="27" t="s">
        <v>635</v>
      </c>
      <c r="L293" s="27">
        <v>7.5</v>
      </c>
      <c r="M293" s="27" t="s">
        <v>1</v>
      </c>
      <c r="N293" s="25"/>
      <c r="O293" s="25"/>
      <c r="P293" s="17"/>
      <c r="Q293" s="28">
        <f>SUM(Q294:Q299)</f>
        <v>3154</v>
      </c>
      <c r="R293" s="28">
        <f>SUM(R294:R299)</f>
        <v>3440</v>
      </c>
      <c r="S293" s="28">
        <f>SUM(S294:S299)</f>
        <v>240</v>
      </c>
      <c r="T293" s="28">
        <f>SUM(T294:T299)</f>
        <v>240</v>
      </c>
      <c r="U293" s="21"/>
      <c r="V293" s="28"/>
      <c r="W293" s="28">
        <f>SUM(W294:W299)</f>
        <v>47307</v>
      </c>
      <c r="X293" s="28">
        <f>SUM(X294:X299)</f>
        <v>56761</v>
      </c>
      <c r="Y293" s="28">
        <v>20</v>
      </c>
      <c r="Z293" s="22">
        <f>SUM(Z294:Z299)</f>
        <v>52043</v>
      </c>
      <c r="AA293" s="31"/>
      <c r="AB293" s="31"/>
      <c r="AC293" s="31"/>
      <c r="AD293" s="31"/>
      <c r="AE293" s="32"/>
      <c r="AF293" s="32"/>
    </row>
    <row r="294" spans="1:35" s="14" customFormat="1" ht="21.75" customHeight="1">
      <c r="A294" s="62">
        <v>1</v>
      </c>
      <c r="B294" s="24" t="s">
        <v>636</v>
      </c>
      <c r="C294" s="25"/>
      <c r="D294" s="60" t="s">
        <v>637</v>
      </c>
      <c r="E294" s="60" t="s">
        <v>636</v>
      </c>
      <c r="F294" s="60"/>
      <c r="G294" s="63"/>
      <c r="H294" s="63"/>
      <c r="I294" s="61"/>
      <c r="J294" s="61"/>
      <c r="K294" s="61"/>
      <c r="L294" s="61"/>
      <c r="M294" s="61"/>
      <c r="N294" s="28">
        <v>358</v>
      </c>
      <c r="O294" s="28">
        <f t="shared" ref="O294:O299" si="253">ROUND(1.03*N294,0)</f>
        <v>369</v>
      </c>
      <c r="P294" s="21"/>
      <c r="Q294" s="28">
        <f t="shared" ref="Q294:Q299" si="254">ROUND(O294*1.1,0)</f>
        <v>406</v>
      </c>
      <c r="R294" s="28">
        <f t="shared" ref="R294:R299" si="255">ROUND(O294*1.2,0)</f>
        <v>443</v>
      </c>
      <c r="S294" s="29">
        <v>40</v>
      </c>
      <c r="T294" s="29">
        <v>40</v>
      </c>
      <c r="U294" s="187"/>
      <c r="V294" s="25">
        <f t="shared" ref="V294:V299" si="256">IF((S294-T294)&lt;15,15,S294-T294)</f>
        <v>15</v>
      </c>
      <c r="W294" s="25">
        <f t="shared" ref="W294:W299" si="257">ROUND((O294*V294)*1.1,0)</f>
        <v>6089</v>
      </c>
      <c r="X294" s="25">
        <f t="shared" ref="X294:X299" si="258">ROUND((R294*V294*1.1),0)</f>
        <v>7310</v>
      </c>
      <c r="Y294" s="25"/>
      <c r="Z294" s="30">
        <f t="shared" ref="Z294:Z299" si="259">ROUND((Q294*V294*1.1),0)</f>
        <v>6699</v>
      </c>
      <c r="AA294" s="31"/>
      <c r="AB294" s="31"/>
      <c r="AC294" s="31"/>
      <c r="AD294" s="31"/>
      <c r="AE294" s="32"/>
      <c r="AF294" s="32"/>
      <c r="AI294" s="14">
        <v>52043</v>
      </c>
    </row>
    <row r="295" spans="1:35" s="14" customFormat="1" ht="21.75" customHeight="1">
      <c r="A295" s="62">
        <v>2</v>
      </c>
      <c r="B295" s="24" t="s">
        <v>636</v>
      </c>
      <c r="C295" s="25"/>
      <c r="D295" s="60" t="s">
        <v>637</v>
      </c>
      <c r="E295" s="60" t="s">
        <v>638</v>
      </c>
      <c r="F295" s="60"/>
      <c r="G295" s="63"/>
      <c r="H295" s="63"/>
      <c r="I295" s="61"/>
      <c r="J295" s="61"/>
      <c r="K295" s="61"/>
      <c r="L295" s="61"/>
      <c r="M295" s="61"/>
      <c r="N295" s="28">
        <v>128</v>
      </c>
      <c r="O295" s="28">
        <f t="shared" si="253"/>
        <v>132</v>
      </c>
      <c r="P295" s="21"/>
      <c r="Q295" s="28">
        <f t="shared" si="254"/>
        <v>145</v>
      </c>
      <c r="R295" s="28">
        <f t="shared" si="255"/>
        <v>158</v>
      </c>
      <c r="S295" s="29">
        <v>40</v>
      </c>
      <c r="T295" s="29">
        <v>40</v>
      </c>
      <c r="U295" s="187"/>
      <c r="V295" s="25">
        <f t="shared" si="256"/>
        <v>15</v>
      </c>
      <c r="W295" s="25">
        <f t="shared" si="257"/>
        <v>2178</v>
      </c>
      <c r="X295" s="25">
        <f t="shared" si="258"/>
        <v>2607</v>
      </c>
      <c r="Y295" s="25"/>
      <c r="Z295" s="30">
        <f t="shared" si="259"/>
        <v>2393</v>
      </c>
      <c r="AA295" s="31"/>
      <c r="AB295" s="31"/>
      <c r="AC295" s="31"/>
      <c r="AD295" s="31"/>
      <c r="AE295" s="32"/>
      <c r="AF295" s="32"/>
    </row>
    <row r="296" spans="1:35" s="14" customFormat="1" ht="21.75" customHeight="1">
      <c r="A296" s="62">
        <v>3</v>
      </c>
      <c r="B296" s="24" t="s">
        <v>636</v>
      </c>
      <c r="C296" s="25"/>
      <c r="D296" s="60" t="s">
        <v>637</v>
      </c>
      <c r="E296" s="60" t="s">
        <v>639</v>
      </c>
      <c r="F296" s="60"/>
      <c r="G296" s="63"/>
      <c r="H296" s="63"/>
      <c r="I296" s="61"/>
      <c r="J296" s="61"/>
      <c r="K296" s="61"/>
      <c r="L296" s="61"/>
      <c r="M296" s="61"/>
      <c r="N296" s="28">
        <v>903</v>
      </c>
      <c r="O296" s="28">
        <f t="shared" si="253"/>
        <v>930</v>
      </c>
      <c r="P296" s="21"/>
      <c r="Q296" s="28">
        <f t="shared" si="254"/>
        <v>1023</v>
      </c>
      <c r="R296" s="28">
        <f t="shared" si="255"/>
        <v>1116</v>
      </c>
      <c r="S296" s="29">
        <v>40</v>
      </c>
      <c r="T296" s="29">
        <v>40</v>
      </c>
      <c r="U296" s="187"/>
      <c r="V296" s="25">
        <f t="shared" si="256"/>
        <v>15</v>
      </c>
      <c r="W296" s="25">
        <f t="shared" si="257"/>
        <v>15345</v>
      </c>
      <c r="X296" s="25">
        <f t="shared" si="258"/>
        <v>18414</v>
      </c>
      <c r="Y296" s="25"/>
      <c r="Z296" s="30">
        <f t="shared" si="259"/>
        <v>16880</v>
      </c>
      <c r="AA296" s="31"/>
      <c r="AB296" s="31"/>
      <c r="AC296" s="31"/>
      <c r="AD296" s="31"/>
      <c r="AE296" s="32"/>
      <c r="AF296" s="32"/>
    </row>
    <row r="297" spans="1:35" s="14" customFormat="1" ht="21.75" customHeight="1">
      <c r="A297" s="62">
        <v>4</v>
      </c>
      <c r="B297" s="24" t="s">
        <v>636</v>
      </c>
      <c r="C297" s="25"/>
      <c r="D297" s="60" t="s">
        <v>640</v>
      </c>
      <c r="E297" s="60" t="s">
        <v>641</v>
      </c>
      <c r="F297" s="60"/>
      <c r="G297" s="63"/>
      <c r="H297" s="63"/>
      <c r="I297" s="61"/>
      <c r="J297" s="61"/>
      <c r="K297" s="61"/>
      <c r="L297" s="61"/>
      <c r="M297" s="61"/>
      <c r="N297" s="28">
        <v>650</v>
      </c>
      <c r="O297" s="28">
        <f t="shared" si="253"/>
        <v>670</v>
      </c>
      <c r="P297" s="21"/>
      <c r="Q297" s="28">
        <f t="shared" si="254"/>
        <v>737</v>
      </c>
      <c r="R297" s="28">
        <f t="shared" si="255"/>
        <v>804</v>
      </c>
      <c r="S297" s="29">
        <v>40</v>
      </c>
      <c r="T297" s="29">
        <v>40</v>
      </c>
      <c r="U297" s="187"/>
      <c r="V297" s="25">
        <f t="shared" si="256"/>
        <v>15</v>
      </c>
      <c r="W297" s="25">
        <f t="shared" si="257"/>
        <v>11055</v>
      </c>
      <c r="X297" s="25">
        <f t="shared" si="258"/>
        <v>13266</v>
      </c>
      <c r="Y297" s="25"/>
      <c r="Z297" s="30">
        <f t="shared" si="259"/>
        <v>12161</v>
      </c>
      <c r="AA297" s="31"/>
      <c r="AB297" s="31"/>
      <c r="AC297" s="31"/>
      <c r="AD297" s="31"/>
      <c r="AE297" s="32"/>
      <c r="AF297" s="32"/>
    </row>
    <row r="298" spans="1:35" s="14" customFormat="1" ht="21.75" customHeight="1">
      <c r="A298" s="62">
        <v>5</v>
      </c>
      <c r="B298" s="24" t="s">
        <v>636</v>
      </c>
      <c r="C298" s="25"/>
      <c r="D298" s="60" t="s">
        <v>640</v>
      </c>
      <c r="E298" s="60" t="s">
        <v>642</v>
      </c>
      <c r="F298" s="60"/>
      <c r="G298" s="63"/>
      <c r="H298" s="63"/>
      <c r="I298" s="61"/>
      <c r="J298" s="61"/>
      <c r="K298" s="61"/>
      <c r="L298" s="61"/>
      <c r="M298" s="61"/>
      <c r="N298" s="28">
        <v>385</v>
      </c>
      <c r="O298" s="28">
        <f t="shared" si="253"/>
        <v>397</v>
      </c>
      <c r="P298" s="21"/>
      <c r="Q298" s="28">
        <f t="shared" si="254"/>
        <v>437</v>
      </c>
      <c r="R298" s="28">
        <f t="shared" si="255"/>
        <v>476</v>
      </c>
      <c r="S298" s="29">
        <v>40</v>
      </c>
      <c r="T298" s="29">
        <v>40</v>
      </c>
      <c r="U298" s="187"/>
      <c r="V298" s="25">
        <f t="shared" si="256"/>
        <v>15</v>
      </c>
      <c r="W298" s="25">
        <f t="shared" si="257"/>
        <v>6551</v>
      </c>
      <c r="X298" s="25">
        <f t="shared" si="258"/>
        <v>7854</v>
      </c>
      <c r="Y298" s="25"/>
      <c r="Z298" s="30">
        <f t="shared" si="259"/>
        <v>7211</v>
      </c>
      <c r="AA298" s="31"/>
      <c r="AB298" s="31"/>
      <c r="AC298" s="31"/>
      <c r="AD298" s="31"/>
      <c r="AE298" s="32"/>
      <c r="AF298" s="32"/>
    </row>
    <row r="299" spans="1:35" s="14" customFormat="1" ht="21.75" customHeight="1">
      <c r="A299" s="62">
        <v>6</v>
      </c>
      <c r="B299" s="24" t="s">
        <v>636</v>
      </c>
      <c r="C299" s="25"/>
      <c r="D299" s="60" t="s">
        <v>640</v>
      </c>
      <c r="E299" s="60" t="s">
        <v>643</v>
      </c>
      <c r="F299" s="60"/>
      <c r="G299" s="63"/>
      <c r="H299" s="63"/>
      <c r="I299" s="61"/>
      <c r="J299" s="61"/>
      <c r="K299" s="61"/>
      <c r="L299" s="61"/>
      <c r="M299" s="61"/>
      <c r="N299" s="28">
        <v>358</v>
      </c>
      <c r="O299" s="28">
        <f t="shared" si="253"/>
        <v>369</v>
      </c>
      <c r="P299" s="21"/>
      <c r="Q299" s="28">
        <f t="shared" si="254"/>
        <v>406</v>
      </c>
      <c r="R299" s="28">
        <f t="shared" si="255"/>
        <v>443</v>
      </c>
      <c r="S299" s="29">
        <v>40</v>
      </c>
      <c r="T299" s="29">
        <v>40</v>
      </c>
      <c r="U299" s="187"/>
      <c r="V299" s="25">
        <f t="shared" si="256"/>
        <v>15</v>
      </c>
      <c r="W299" s="25">
        <f t="shared" si="257"/>
        <v>6089</v>
      </c>
      <c r="X299" s="25">
        <f t="shared" si="258"/>
        <v>7310</v>
      </c>
      <c r="Y299" s="25"/>
      <c r="Z299" s="30">
        <f t="shared" si="259"/>
        <v>6699</v>
      </c>
      <c r="AA299" s="31"/>
      <c r="AB299" s="31"/>
      <c r="AC299" s="31"/>
      <c r="AD299" s="31"/>
      <c r="AE299" s="32"/>
      <c r="AF299" s="32"/>
    </row>
    <row r="300" spans="1:35" s="14" customFormat="1" ht="21.75" customHeight="1">
      <c r="A300" s="62"/>
      <c r="B300" s="24" t="s">
        <v>644</v>
      </c>
      <c r="C300" s="25">
        <v>5</v>
      </c>
      <c r="D300" s="60"/>
      <c r="E300" s="60"/>
      <c r="F300" s="60"/>
      <c r="G300" s="63"/>
      <c r="H300" s="63"/>
      <c r="I300" s="61">
        <v>1.5</v>
      </c>
      <c r="J300" s="61" t="s">
        <v>645</v>
      </c>
      <c r="K300" s="61" t="s">
        <v>646</v>
      </c>
      <c r="L300" s="61">
        <v>3</v>
      </c>
      <c r="M300" s="61"/>
      <c r="N300" s="28"/>
      <c r="O300" s="28"/>
      <c r="P300" s="21"/>
      <c r="Q300" s="28">
        <f>SUM(Q301:Q305)</f>
        <v>2905</v>
      </c>
      <c r="R300" s="28">
        <f>SUM(R301:R305)</f>
        <v>3169</v>
      </c>
      <c r="S300" s="28">
        <f>SUM(S301:S305)</f>
        <v>160</v>
      </c>
      <c r="T300" s="28">
        <f>SUM(T301:T305)</f>
        <v>160</v>
      </c>
      <c r="U300" s="21"/>
      <c r="V300" s="28"/>
      <c r="W300" s="28">
        <f>SUM(W301:W305)</f>
        <v>43578</v>
      </c>
      <c r="X300" s="28">
        <f>SUM(X301:X305)</f>
        <v>52289</v>
      </c>
      <c r="Y300" s="28">
        <v>12</v>
      </c>
      <c r="Z300" s="22">
        <f>SUM(Z301:Z305)</f>
        <v>60493</v>
      </c>
      <c r="AA300" s="31"/>
      <c r="AB300" s="31"/>
      <c r="AC300" s="31"/>
      <c r="AD300" s="31"/>
      <c r="AE300" s="32"/>
      <c r="AF300" s="32"/>
      <c r="AI300" s="14">
        <v>60493</v>
      </c>
    </row>
    <row r="301" spans="1:35" s="14" customFormat="1" ht="21.75" customHeight="1">
      <c r="A301" s="62">
        <v>7</v>
      </c>
      <c r="B301" s="24" t="s">
        <v>647</v>
      </c>
      <c r="C301" s="25"/>
      <c r="D301" s="60" t="s">
        <v>648</v>
      </c>
      <c r="E301" s="60" t="s">
        <v>649</v>
      </c>
      <c r="F301" s="60"/>
      <c r="G301" s="63"/>
      <c r="H301" s="63"/>
      <c r="I301" s="61"/>
      <c r="J301" s="61"/>
      <c r="K301" s="61"/>
      <c r="L301" s="61"/>
      <c r="M301" s="61"/>
      <c r="N301" s="28">
        <v>894</v>
      </c>
      <c r="O301" s="28">
        <f>ROUND(1.03*N301,0)</f>
        <v>921</v>
      </c>
      <c r="P301" s="21"/>
      <c r="Q301" s="28">
        <f>ROUND(O301*1.1,0)</f>
        <v>1013</v>
      </c>
      <c r="R301" s="28">
        <f>ROUND(O301*1.2,0)</f>
        <v>1105</v>
      </c>
      <c r="S301" s="29">
        <v>40</v>
      </c>
      <c r="T301" s="29">
        <v>40</v>
      </c>
      <c r="U301" s="187"/>
      <c r="V301" s="25">
        <f>IF((S301-T301)&lt;15,15,S301-T301)</f>
        <v>15</v>
      </c>
      <c r="W301" s="25">
        <f>ROUND((O301*V301)*1.1,0)</f>
        <v>15197</v>
      </c>
      <c r="X301" s="25">
        <f>ROUND((R301*V301*1.1),0)</f>
        <v>18233</v>
      </c>
      <c r="Y301" s="25"/>
      <c r="Z301" s="30">
        <f>ROUND((Q301*V301*1.1),0)</f>
        <v>16715</v>
      </c>
      <c r="AA301" s="31"/>
      <c r="AB301" s="31"/>
      <c r="AC301" s="31"/>
      <c r="AD301" s="31"/>
      <c r="AE301" s="32"/>
      <c r="AF301" s="32"/>
    </row>
    <row r="302" spans="1:35" s="14" customFormat="1" ht="21.75" customHeight="1">
      <c r="A302" s="62">
        <v>8</v>
      </c>
      <c r="B302" s="24" t="s">
        <v>647</v>
      </c>
      <c r="C302" s="25"/>
      <c r="D302" s="60" t="s">
        <v>648</v>
      </c>
      <c r="E302" s="60" t="s">
        <v>650</v>
      </c>
      <c r="F302" s="60"/>
      <c r="G302" s="63"/>
      <c r="H302" s="63"/>
      <c r="I302" s="61"/>
      <c r="J302" s="61"/>
      <c r="K302" s="61"/>
      <c r="L302" s="61"/>
      <c r="M302" s="61"/>
      <c r="N302" s="28">
        <v>382</v>
      </c>
      <c r="O302" s="28">
        <f>ROUND(1.03*N302,0)</f>
        <v>393</v>
      </c>
      <c r="P302" s="21"/>
      <c r="Q302" s="28">
        <f>ROUND(O302*1.1,0)</f>
        <v>432</v>
      </c>
      <c r="R302" s="28">
        <f>ROUND(O302*1.2,0)</f>
        <v>472</v>
      </c>
      <c r="S302" s="29">
        <v>40</v>
      </c>
      <c r="T302" s="29">
        <v>40</v>
      </c>
      <c r="U302" s="187"/>
      <c r="V302" s="25">
        <f>IF((S302-T302)&lt;15,15,S302-T302)</f>
        <v>15</v>
      </c>
      <c r="W302" s="25">
        <f>ROUND((O302*V302)*1.1,0)</f>
        <v>6485</v>
      </c>
      <c r="X302" s="25">
        <f>ROUND((R302*V302*1.1),0)</f>
        <v>7788</v>
      </c>
      <c r="Y302" s="25"/>
      <c r="Z302" s="30">
        <f>ROUND((Q302*V302*1.1),0)</f>
        <v>7128</v>
      </c>
      <c r="AA302" s="31"/>
      <c r="AB302" s="31"/>
      <c r="AC302" s="31"/>
      <c r="AD302" s="31"/>
      <c r="AE302" s="32"/>
      <c r="AF302" s="32"/>
    </row>
    <row r="303" spans="1:35" s="14" customFormat="1" ht="21.75" customHeight="1">
      <c r="A303" s="62">
        <v>9</v>
      </c>
      <c r="B303" s="24" t="s">
        <v>647</v>
      </c>
      <c r="C303" s="25"/>
      <c r="D303" s="60" t="s">
        <v>648</v>
      </c>
      <c r="E303" s="60" t="s">
        <v>651</v>
      </c>
      <c r="F303" s="60"/>
      <c r="G303" s="63"/>
      <c r="H303" s="63"/>
      <c r="I303" s="61"/>
      <c r="J303" s="61"/>
      <c r="K303" s="61"/>
      <c r="L303" s="61"/>
      <c r="M303" s="61"/>
      <c r="N303" s="28">
        <v>900</v>
      </c>
      <c r="O303" s="28">
        <f>ROUND(1.03*N303,0)</f>
        <v>927</v>
      </c>
      <c r="P303" s="21"/>
      <c r="Q303" s="28">
        <f>ROUND(O303*1.1,0)</f>
        <v>1020</v>
      </c>
      <c r="R303" s="28">
        <f>ROUND(O303*1.2,0)</f>
        <v>1112</v>
      </c>
      <c r="S303" s="29">
        <v>40</v>
      </c>
      <c r="T303" s="29">
        <v>40</v>
      </c>
      <c r="U303" s="187"/>
      <c r="V303" s="25">
        <f>IF((S303-T303)&lt;15,15,S303-T303)</f>
        <v>15</v>
      </c>
      <c r="W303" s="25">
        <f>ROUND((O303*V303)*1.1,0)</f>
        <v>15296</v>
      </c>
      <c r="X303" s="25">
        <f>ROUND((R303*V303*1.1),0)</f>
        <v>18348</v>
      </c>
      <c r="Y303" s="25"/>
      <c r="Z303" s="30">
        <f>ROUND((Q303*V303*1.1),0)</f>
        <v>16830</v>
      </c>
      <c r="AA303" s="31"/>
      <c r="AB303" s="31"/>
      <c r="AC303" s="31"/>
      <c r="AD303" s="31"/>
      <c r="AE303" s="32"/>
      <c r="AF303" s="32"/>
    </row>
    <row r="304" spans="1:35" s="14" customFormat="1" ht="21.75" customHeight="1">
      <c r="A304" s="62">
        <v>10</v>
      </c>
      <c r="B304" s="24" t="s">
        <v>647</v>
      </c>
      <c r="C304" s="25"/>
      <c r="D304" s="60" t="s">
        <v>648</v>
      </c>
      <c r="E304" s="60" t="s">
        <v>652</v>
      </c>
      <c r="F304" s="60"/>
      <c r="G304" s="63"/>
      <c r="H304" s="63"/>
      <c r="I304" s="61"/>
      <c r="J304" s="61"/>
      <c r="K304" s="61"/>
      <c r="L304" s="61"/>
      <c r="M304" s="61"/>
      <c r="N304" s="28"/>
      <c r="O304" s="28"/>
      <c r="P304" s="21"/>
      <c r="Q304" s="93">
        <v>0</v>
      </c>
      <c r="R304" s="28"/>
      <c r="S304" s="29"/>
      <c r="T304" s="29"/>
      <c r="U304" s="187"/>
      <c r="V304" s="25"/>
      <c r="W304" s="25">
        <f>ROUND((O304*V304)*1.1,0)</f>
        <v>0</v>
      </c>
      <c r="X304" s="25">
        <f>ROUND((R304*V304*1.1),0)</f>
        <v>0</v>
      </c>
      <c r="Y304" s="25"/>
      <c r="Z304" s="30">
        <v>12560</v>
      </c>
      <c r="AA304" s="31"/>
      <c r="AB304" s="31"/>
      <c r="AC304" s="31"/>
      <c r="AD304" s="31"/>
      <c r="AE304" s="32"/>
      <c r="AF304" s="32"/>
    </row>
    <row r="305" spans="1:35" s="14" customFormat="1" ht="21.75" customHeight="1">
      <c r="A305" s="62">
        <v>11</v>
      </c>
      <c r="B305" s="24" t="s">
        <v>647</v>
      </c>
      <c r="C305" s="25"/>
      <c r="D305" s="60" t="s">
        <v>648</v>
      </c>
      <c r="E305" s="60" t="s">
        <v>653</v>
      </c>
      <c r="F305" s="60"/>
      <c r="G305" s="63"/>
      <c r="H305" s="63"/>
      <c r="I305" s="61"/>
      <c r="J305" s="61"/>
      <c r="K305" s="61"/>
      <c r="L305" s="61"/>
      <c r="M305" s="61"/>
      <c r="N305" s="28">
        <v>388</v>
      </c>
      <c r="O305" s="28">
        <f>ROUND(1.03*N305,0)</f>
        <v>400</v>
      </c>
      <c r="P305" s="21"/>
      <c r="Q305" s="28">
        <f>ROUND(O305*1.1,0)</f>
        <v>440</v>
      </c>
      <c r="R305" s="28">
        <f>ROUND(O305*1.2,0)</f>
        <v>480</v>
      </c>
      <c r="S305" s="29">
        <v>40</v>
      </c>
      <c r="T305" s="29">
        <v>40</v>
      </c>
      <c r="U305" s="187"/>
      <c r="V305" s="25">
        <f>IF((S305-T305)&lt;15,15,S305-T305)</f>
        <v>15</v>
      </c>
      <c r="W305" s="25">
        <f>ROUND((O305*V305)*1.1,0)</f>
        <v>6600</v>
      </c>
      <c r="X305" s="25">
        <f>ROUND((R305*V305*1.1),0)</f>
        <v>7920</v>
      </c>
      <c r="Y305" s="25"/>
      <c r="Z305" s="30">
        <f>ROUND((Q305*V305*1.1),0)</f>
        <v>7260</v>
      </c>
      <c r="AA305" s="31"/>
      <c r="AB305" s="31"/>
      <c r="AC305" s="31"/>
      <c r="AD305" s="31"/>
      <c r="AE305" s="32"/>
      <c r="AF305" s="32"/>
    </row>
    <row r="306" spans="1:35" s="14" customFormat="1" ht="21.75" customHeight="1">
      <c r="A306" s="62"/>
      <c r="B306" s="24" t="s">
        <v>654</v>
      </c>
      <c r="C306" s="25">
        <v>3</v>
      </c>
      <c r="D306" s="60"/>
      <c r="E306" s="60"/>
      <c r="F306" s="60"/>
      <c r="G306" s="63"/>
      <c r="H306" s="63"/>
      <c r="I306" s="61">
        <v>1.5</v>
      </c>
      <c r="J306" s="61" t="s">
        <v>645</v>
      </c>
      <c r="K306" s="61" t="s">
        <v>655</v>
      </c>
      <c r="L306" s="61">
        <v>7.5</v>
      </c>
      <c r="M306" s="61"/>
      <c r="N306" s="28"/>
      <c r="O306" s="28"/>
      <c r="P306" s="21"/>
      <c r="Q306" s="28">
        <f>SUM(Q307:Q309)</f>
        <v>1604</v>
      </c>
      <c r="R306" s="28">
        <f>SUM(R307:R309)</f>
        <v>1749</v>
      </c>
      <c r="S306" s="28">
        <f>SUM(S307:S309)</f>
        <v>120</v>
      </c>
      <c r="T306" s="28">
        <f>SUM(T307:T309)</f>
        <v>120</v>
      </c>
      <c r="U306" s="21"/>
      <c r="V306" s="28"/>
      <c r="W306" s="28">
        <f>SUM(W307:W309)</f>
        <v>24058</v>
      </c>
      <c r="X306" s="28">
        <f>SUM(X307:X309)</f>
        <v>28859</v>
      </c>
      <c r="Y306" s="28">
        <v>12</v>
      </c>
      <c r="Z306" s="39">
        <f>SUM(Z307:Z309)</f>
        <v>26467</v>
      </c>
      <c r="AA306" s="31"/>
      <c r="AB306" s="31"/>
      <c r="AC306" s="31"/>
      <c r="AD306" s="31"/>
      <c r="AE306" s="32"/>
      <c r="AF306" s="32"/>
    </row>
    <row r="307" spans="1:35" s="14" customFormat="1" ht="21.75" customHeight="1">
      <c r="A307" s="62">
        <v>12</v>
      </c>
      <c r="B307" s="24" t="s">
        <v>647</v>
      </c>
      <c r="C307" s="25"/>
      <c r="D307" s="60" t="s">
        <v>656</v>
      </c>
      <c r="E307" s="60" t="s">
        <v>657</v>
      </c>
      <c r="F307" s="60"/>
      <c r="G307" s="63"/>
      <c r="H307" s="63"/>
      <c r="I307" s="61"/>
      <c r="J307" s="61"/>
      <c r="K307" s="61"/>
      <c r="L307" s="61"/>
      <c r="M307" s="61"/>
      <c r="N307" s="28">
        <v>650</v>
      </c>
      <c r="O307" s="28">
        <f>ROUND(1.03*N307,0)</f>
        <v>670</v>
      </c>
      <c r="P307" s="21"/>
      <c r="Q307" s="28">
        <f>ROUND(O307*1.1,0)</f>
        <v>737</v>
      </c>
      <c r="R307" s="28">
        <f>ROUND(O307*1.2,0)</f>
        <v>804</v>
      </c>
      <c r="S307" s="29">
        <v>40</v>
      </c>
      <c r="T307" s="29">
        <v>40</v>
      </c>
      <c r="U307" s="187"/>
      <c r="V307" s="25">
        <f>IF((S307-T307)&lt;15,15,S307-T307)</f>
        <v>15</v>
      </c>
      <c r="W307" s="25">
        <f>ROUND((O307*V307)*1.1,0)</f>
        <v>11055</v>
      </c>
      <c r="X307" s="25">
        <f>ROUND((R307*V307*1.1),0)</f>
        <v>13266</v>
      </c>
      <c r="Y307" s="25"/>
      <c r="Z307" s="194">
        <f>ROUND((Q307*V307*1.1),0)</f>
        <v>12161</v>
      </c>
      <c r="AA307" s="31"/>
      <c r="AB307" s="31"/>
      <c r="AC307" s="31"/>
      <c r="AD307" s="31"/>
      <c r="AE307" s="32"/>
      <c r="AF307" s="32"/>
      <c r="AI307" s="14">
        <v>12161</v>
      </c>
    </row>
    <row r="308" spans="1:35" s="14" customFormat="1" ht="21.75" customHeight="1">
      <c r="A308" s="62">
        <v>13</v>
      </c>
      <c r="B308" s="24" t="s">
        <v>647</v>
      </c>
      <c r="C308" s="25"/>
      <c r="D308" s="60" t="s">
        <v>656</v>
      </c>
      <c r="E308" s="60" t="s">
        <v>658</v>
      </c>
      <c r="F308" s="60"/>
      <c r="G308" s="63"/>
      <c r="H308" s="63"/>
      <c r="I308" s="61"/>
      <c r="J308" s="61"/>
      <c r="K308" s="61"/>
      <c r="L308" s="61"/>
      <c r="M308" s="61"/>
      <c r="N308" s="28">
        <v>380</v>
      </c>
      <c r="O308" s="28">
        <f>ROUND(1.03*N308,0)</f>
        <v>391</v>
      </c>
      <c r="P308" s="21"/>
      <c r="Q308" s="28">
        <f>ROUND(O308*1.1,0)</f>
        <v>430</v>
      </c>
      <c r="R308" s="28">
        <f>ROUND(O308*1.2,0)</f>
        <v>469</v>
      </c>
      <c r="S308" s="29">
        <v>40</v>
      </c>
      <c r="T308" s="29">
        <v>40</v>
      </c>
      <c r="U308" s="187"/>
      <c r="V308" s="25">
        <f>IF((S308-T308)&lt;15,15,S308-T308)</f>
        <v>15</v>
      </c>
      <c r="W308" s="25">
        <f>ROUND((O308*V308)*1.1,0)</f>
        <v>6452</v>
      </c>
      <c r="X308" s="25">
        <f>ROUND((R308*V308*1.1),0)</f>
        <v>7739</v>
      </c>
      <c r="Y308" s="25"/>
      <c r="Z308" s="30">
        <f>ROUND((Q308*V308*1.1),0)</f>
        <v>7095</v>
      </c>
      <c r="AA308" s="31"/>
      <c r="AB308" s="31"/>
      <c r="AC308" s="31"/>
      <c r="AD308" s="31"/>
      <c r="AE308" s="32"/>
      <c r="AF308" s="32"/>
    </row>
    <row r="309" spans="1:35" s="14" customFormat="1" ht="21.75" customHeight="1">
      <c r="A309" s="62">
        <v>14</v>
      </c>
      <c r="B309" s="24" t="s">
        <v>647</v>
      </c>
      <c r="C309" s="25"/>
      <c r="D309" s="60" t="s">
        <v>656</v>
      </c>
      <c r="E309" s="60" t="s">
        <v>659</v>
      </c>
      <c r="F309" s="60"/>
      <c r="G309" s="63"/>
      <c r="H309" s="63"/>
      <c r="I309" s="61"/>
      <c r="J309" s="61"/>
      <c r="K309" s="61"/>
      <c r="L309" s="61"/>
      <c r="M309" s="61"/>
      <c r="N309" s="28">
        <v>385</v>
      </c>
      <c r="O309" s="28">
        <f>ROUND(1.03*N309,0)</f>
        <v>397</v>
      </c>
      <c r="P309" s="21"/>
      <c r="Q309" s="28">
        <f>ROUND(O309*1.1,0)</f>
        <v>437</v>
      </c>
      <c r="R309" s="28">
        <f>ROUND(O309*1.2,0)</f>
        <v>476</v>
      </c>
      <c r="S309" s="29">
        <v>40</v>
      </c>
      <c r="T309" s="29">
        <v>40</v>
      </c>
      <c r="U309" s="187"/>
      <c r="V309" s="25">
        <f>IF((S309-T309)&lt;15,15,S309-T309)</f>
        <v>15</v>
      </c>
      <c r="W309" s="25">
        <f>ROUND((O309*V309)*1.1,0)</f>
        <v>6551</v>
      </c>
      <c r="X309" s="25">
        <f>ROUND((R309*V309*1.1),0)</f>
        <v>7854</v>
      </c>
      <c r="Y309" s="25"/>
      <c r="Z309" s="30">
        <f>ROUND((Q309*V309*1.1),0)</f>
        <v>7211</v>
      </c>
      <c r="AA309" s="31"/>
      <c r="AB309" s="31"/>
      <c r="AC309" s="31"/>
      <c r="AD309" s="31"/>
      <c r="AE309" s="32"/>
      <c r="AF309" s="32"/>
    </row>
    <row r="310" spans="1:35" s="14" customFormat="1" ht="21.75" customHeight="1">
      <c r="A310" s="62"/>
      <c r="B310" s="24" t="s">
        <v>660</v>
      </c>
      <c r="C310" s="25">
        <v>7</v>
      </c>
      <c r="D310" s="60"/>
      <c r="E310" s="60"/>
      <c r="F310" s="60"/>
      <c r="G310" s="63"/>
      <c r="H310" s="63"/>
      <c r="I310" s="61">
        <v>0.3</v>
      </c>
      <c r="J310" s="61" t="s">
        <v>645</v>
      </c>
      <c r="K310" s="61" t="s">
        <v>661</v>
      </c>
      <c r="L310" s="61">
        <v>5</v>
      </c>
      <c r="M310" s="61" t="s">
        <v>2</v>
      </c>
      <c r="N310" s="28"/>
      <c r="O310" s="28"/>
      <c r="P310" s="21"/>
      <c r="Q310" s="28">
        <f>SUM(Q311:Q317)</f>
        <v>7104</v>
      </c>
      <c r="R310" s="28">
        <f>SUM(R311:R317)</f>
        <v>7750</v>
      </c>
      <c r="S310" s="28">
        <f>SUM(S311:S317)</f>
        <v>280</v>
      </c>
      <c r="T310" s="28">
        <f>SUM(T311:T317)</f>
        <v>280</v>
      </c>
      <c r="U310" s="21"/>
      <c r="V310" s="28"/>
      <c r="W310" s="28">
        <f>SUM(W311:W317)</f>
        <v>106559</v>
      </c>
      <c r="X310" s="28">
        <f>SUM(X311:X317)</f>
        <v>127877</v>
      </c>
      <c r="Y310" s="28">
        <v>12</v>
      </c>
      <c r="Z310" s="22">
        <f>SUM(Z311:Z317)</f>
        <v>117217</v>
      </c>
      <c r="AA310" s="31"/>
      <c r="AB310" s="31"/>
      <c r="AC310" s="31"/>
      <c r="AD310" s="31"/>
      <c r="AE310" s="32"/>
      <c r="AF310" s="32"/>
      <c r="AI310" s="14">
        <v>117217</v>
      </c>
    </row>
    <row r="311" spans="1:35" s="14" customFormat="1" ht="21.75" customHeight="1">
      <c r="A311" s="62">
        <v>15</v>
      </c>
      <c r="B311" s="60" t="s">
        <v>662</v>
      </c>
      <c r="C311" s="61"/>
      <c r="D311" s="60" t="s">
        <v>663</v>
      </c>
      <c r="E311" s="60" t="s">
        <v>664</v>
      </c>
      <c r="F311" s="60"/>
      <c r="G311" s="63"/>
      <c r="H311" s="63"/>
      <c r="I311" s="61"/>
      <c r="J311" s="61"/>
      <c r="K311" s="61"/>
      <c r="L311" s="61"/>
      <c r="M311" s="61"/>
      <c r="N311" s="28">
        <v>1039</v>
      </c>
      <c r="O311" s="28">
        <f t="shared" ref="O311:O317" si="260">ROUND(1.03*N311,0)</f>
        <v>1070</v>
      </c>
      <c r="P311" s="21"/>
      <c r="Q311" s="28">
        <f t="shared" ref="Q311:Q317" si="261">ROUND(O311*1.1,0)</f>
        <v>1177</v>
      </c>
      <c r="R311" s="28">
        <f t="shared" ref="R311:R317" si="262">ROUND(O311*1.2,0)</f>
        <v>1284</v>
      </c>
      <c r="S311" s="29">
        <v>40</v>
      </c>
      <c r="T311" s="29">
        <v>40</v>
      </c>
      <c r="U311" s="187"/>
      <c r="V311" s="25">
        <f t="shared" ref="V311:V317" si="263">IF((S311-T311)&lt;15,15,S311-T311)</f>
        <v>15</v>
      </c>
      <c r="W311" s="25">
        <f t="shared" ref="W311:W317" si="264">ROUND((O311*V311)*1.1,0)</f>
        <v>17655</v>
      </c>
      <c r="X311" s="25">
        <f t="shared" ref="X311:X317" si="265">ROUND((R311*V311*1.1),0)</f>
        <v>21186</v>
      </c>
      <c r="Y311" s="25"/>
      <c r="Z311" s="30">
        <f t="shared" ref="Z311:Z317" si="266">ROUND((Q311*V311*1.1),0)</f>
        <v>19421</v>
      </c>
      <c r="AA311" s="31"/>
      <c r="AB311" s="31"/>
      <c r="AC311" s="31"/>
      <c r="AD311" s="31"/>
      <c r="AE311" s="32"/>
      <c r="AF311" s="32"/>
    </row>
    <row r="312" spans="1:35" s="14" customFormat="1" ht="21.75" customHeight="1">
      <c r="A312" s="62">
        <v>16</v>
      </c>
      <c r="B312" s="60" t="s">
        <v>662</v>
      </c>
      <c r="C312" s="61"/>
      <c r="D312" s="60" t="s">
        <v>663</v>
      </c>
      <c r="E312" s="60" t="s">
        <v>665</v>
      </c>
      <c r="F312" s="60"/>
      <c r="G312" s="63"/>
      <c r="H312" s="63"/>
      <c r="I312" s="61"/>
      <c r="J312" s="61"/>
      <c r="K312" s="61"/>
      <c r="L312" s="61"/>
      <c r="M312" s="61"/>
      <c r="N312" s="28">
        <v>505</v>
      </c>
      <c r="O312" s="28">
        <f t="shared" si="260"/>
        <v>520</v>
      </c>
      <c r="P312" s="21"/>
      <c r="Q312" s="28">
        <f t="shared" si="261"/>
        <v>572</v>
      </c>
      <c r="R312" s="28">
        <f t="shared" si="262"/>
        <v>624</v>
      </c>
      <c r="S312" s="29">
        <v>40</v>
      </c>
      <c r="T312" s="29">
        <v>40</v>
      </c>
      <c r="U312" s="187"/>
      <c r="V312" s="25">
        <f t="shared" si="263"/>
        <v>15</v>
      </c>
      <c r="W312" s="25">
        <f t="shared" si="264"/>
        <v>8580</v>
      </c>
      <c r="X312" s="25">
        <f t="shared" si="265"/>
        <v>10296</v>
      </c>
      <c r="Y312" s="25"/>
      <c r="Z312" s="30">
        <f t="shared" si="266"/>
        <v>9438</v>
      </c>
      <c r="AA312" s="31"/>
      <c r="AB312" s="31"/>
      <c r="AC312" s="31"/>
      <c r="AD312" s="31"/>
      <c r="AE312" s="32"/>
      <c r="AF312" s="32"/>
    </row>
    <row r="313" spans="1:35" s="14" customFormat="1" ht="21.75" customHeight="1">
      <c r="A313" s="62">
        <v>17</v>
      </c>
      <c r="B313" s="60" t="s">
        <v>662</v>
      </c>
      <c r="C313" s="61"/>
      <c r="D313" s="60" t="s">
        <v>666</v>
      </c>
      <c r="E313" s="60" t="s">
        <v>667</v>
      </c>
      <c r="F313" s="60"/>
      <c r="G313" s="63"/>
      <c r="H313" s="63"/>
      <c r="I313" s="61"/>
      <c r="J313" s="61"/>
      <c r="K313" s="61"/>
      <c r="L313" s="61"/>
      <c r="M313" s="61"/>
      <c r="N313" s="28">
        <v>1029</v>
      </c>
      <c r="O313" s="28">
        <f t="shared" si="260"/>
        <v>1060</v>
      </c>
      <c r="P313" s="21"/>
      <c r="Q313" s="28">
        <f t="shared" si="261"/>
        <v>1166</v>
      </c>
      <c r="R313" s="28">
        <f t="shared" si="262"/>
        <v>1272</v>
      </c>
      <c r="S313" s="29">
        <v>40</v>
      </c>
      <c r="T313" s="29">
        <v>40</v>
      </c>
      <c r="U313" s="187"/>
      <c r="V313" s="25">
        <f t="shared" si="263"/>
        <v>15</v>
      </c>
      <c r="W313" s="25">
        <f t="shared" si="264"/>
        <v>17490</v>
      </c>
      <c r="X313" s="25">
        <f t="shared" si="265"/>
        <v>20988</v>
      </c>
      <c r="Y313" s="25"/>
      <c r="Z313" s="30">
        <f t="shared" si="266"/>
        <v>19239</v>
      </c>
      <c r="AA313" s="31"/>
      <c r="AB313" s="31"/>
      <c r="AC313" s="31"/>
      <c r="AD313" s="31"/>
      <c r="AE313" s="32"/>
      <c r="AF313" s="32"/>
    </row>
    <row r="314" spans="1:35" s="14" customFormat="1" ht="21.75" customHeight="1">
      <c r="A314" s="62">
        <v>18</v>
      </c>
      <c r="B314" s="60" t="s">
        <v>662</v>
      </c>
      <c r="C314" s="61"/>
      <c r="D314" s="60" t="s">
        <v>666</v>
      </c>
      <c r="E314" s="60" t="s">
        <v>668</v>
      </c>
      <c r="F314" s="60"/>
      <c r="G314" s="63"/>
      <c r="H314" s="63"/>
      <c r="I314" s="61"/>
      <c r="J314" s="61"/>
      <c r="K314" s="61"/>
      <c r="L314" s="61"/>
      <c r="M314" s="61"/>
      <c r="N314" s="28">
        <v>902</v>
      </c>
      <c r="O314" s="28">
        <f t="shared" si="260"/>
        <v>929</v>
      </c>
      <c r="P314" s="21"/>
      <c r="Q314" s="28">
        <f t="shared" si="261"/>
        <v>1022</v>
      </c>
      <c r="R314" s="28">
        <f t="shared" si="262"/>
        <v>1115</v>
      </c>
      <c r="S314" s="29">
        <v>40</v>
      </c>
      <c r="T314" s="29">
        <v>40</v>
      </c>
      <c r="U314" s="187"/>
      <c r="V314" s="25">
        <f t="shared" si="263"/>
        <v>15</v>
      </c>
      <c r="W314" s="25">
        <f t="shared" si="264"/>
        <v>15329</v>
      </c>
      <c r="X314" s="25">
        <f t="shared" si="265"/>
        <v>18398</v>
      </c>
      <c r="Y314" s="25"/>
      <c r="Z314" s="30">
        <f t="shared" si="266"/>
        <v>16863</v>
      </c>
      <c r="AA314" s="31"/>
      <c r="AB314" s="31"/>
      <c r="AC314" s="31"/>
      <c r="AD314" s="31"/>
      <c r="AE314" s="32"/>
      <c r="AF314" s="32"/>
    </row>
    <row r="315" spans="1:35" s="14" customFormat="1" ht="21.75" customHeight="1">
      <c r="A315" s="62">
        <v>19</v>
      </c>
      <c r="B315" s="60" t="s">
        <v>662</v>
      </c>
      <c r="C315" s="61"/>
      <c r="D315" s="60" t="s">
        <v>662</v>
      </c>
      <c r="E315" s="60" t="s">
        <v>669</v>
      </c>
      <c r="F315" s="60"/>
      <c r="G315" s="63"/>
      <c r="H315" s="63"/>
      <c r="I315" s="61"/>
      <c r="J315" s="61"/>
      <c r="K315" s="61"/>
      <c r="L315" s="61"/>
      <c r="M315" s="61"/>
      <c r="N315" s="28">
        <v>950</v>
      </c>
      <c r="O315" s="28">
        <f t="shared" si="260"/>
        <v>979</v>
      </c>
      <c r="P315" s="21"/>
      <c r="Q315" s="28">
        <f t="shared" si="261"/>
        <v>1077</v>
      </c>
      <c r="R315" s="28">
        <f t="shared" si="262"/>
        <v>1175</v>
      </c>
      <c r="S315" s="29">
        <v>40</v>
      </c>
      <c r="T315" s="29">
        <v>40</v>
      </c>
      <c r="U315" s="187"/>
      <c r="V315" s="25">
        <f t="shared" si="263"/>
        <v>15</v>
      </c>
      <c r="W315" s="25">
        <f t="shared" si="264"/>
        <v>16154</v>
      </c>
      <c r="X315" s="25">
        <f t="shared" si="265"/>
        <v>19388</v>
      </c>
      <c r="Y315" s="25"/>
      <c r="Z315" s="30">
        <f t="shared" si="266"/>
        <v>17771</v>
      </c>
      <c r="AA315" s="31"/>
      <c r="AB315" s="31"/>
      <c r="AC315" s="31"/>
      <c r="AD315" s="31"/>
      <c r="AE315" s="32"/>
      <c r="AF315" s="32"/>
    </row>
    <row r="316" spans="1:35" s="14" customFormat="1" ht="21.75" customHeight="1">
      <c r="A316" s="62">
        <v>20</v>
      </c>
      <c r="B316" s="60" t="s">
        <v>662</v>
      </c>
      <c r="C316" s="61"/>
      <c r="D316" s="60" t="s">
        <v>662</v>
      </c>
      <c r="E316" s="60" t="s">
        <v>670</v>
      </c>
      <c r="F316" s="60"/>
      <c r="G316" s="63"/>
      <c r="H316" s="63"/>
      <c r="I316" s="61"/>
      <c r="J316" s="61"/>
      <c r="K316" s="61"/>
      <c r="L316" s="61"/>
      <c r="M316" s="61"/>
      <c r="N316" s="28">
        <v>902</v>
      </c>
      <c r="O316" s="28">
        <f t="shared" si="260"/>
        <v>929</v>
      </c>
      <c r="P316" s="21"/>
      <c r="Q316" s="28">
        <f t="shared" si="261"/>
        <v>1022</v>
      </c>
      <c r="R316" s="28">
        <f t="shared" si="262"/>
        <v>1115</v>
      </c>
      <c r="S316" s="29">
        <v>40</v>
      </c>
      <c r="T316" s="29">
        <v>40</v>
      </c>
      <c r="U316" s="187"/>
      <c r="V316" s="25">
        <f t="shared" si="263"/>
        <v>15</v>
      </c>
      <c r="W316" s="25">
        <f t="shared" si="264"/>
        <v>15329</v>
      </c>
      <c r="X316" s="25">
        <f t="shared" si="265"/>
        <v>18398</v>
      </c>
      <c r="Y316" s="25"/>
      <c r="Z316" s="30">
        <f t="shared" si="266"/>
        <v>16863</v>
      </c>
      <c r="AA316" s="31"/>
      <c r="AB316" s="31"/>
      <c r="AC316" s="31"/>
      <c r="AD316" s="31"/>
      <c r="AE316" s="32"/>
      <c r="AF316" s="32"/>
    </row>
    <row r="317" spans="1:35" s="14" customFormat="1" ht="21.75" customHeight="1">
      <c r="A317" s="62">
        <v>21</v>
      </c>
      <c r="B317" s="60" t="s">
        <v>662</v>
      </c>
      <c r="C317" s="61"/>
      <c r="D317" s="60" t="s">
        <v>662</v>
      </c>
      <c r="E317" s="60" t="s">
        <v>671</v>
      </c>
      <c r="F317" s="60"/>
      <c r="G317" s="63"/>
      <c r="H317" s="63"/>
      <c r="I317" s="61"/>
      <c r="J317" s="61"/>
      <c r="K317" s="61"/>
      <c r="L317" s="61"/>
      <c r="M317" s="61"/>
      <c r="N317" s="28">
        <v>943</v>
      </c>
      <c r="O317" s="28">
        <f t="shared" si="260"/>
        <v>971</v>
      </c>
      <c r="P317" s="21"/>
      <c r="Q317" s="28">
        <f t="shared" si="261"/>
        <v>1068</v>
      </c>
      <c r="R317" s="28">
        <f t="shared" si="262"/>
        <v>1165</v>
      </c>
      <c r="S317" s="29">
        <v>40</v>
      </c>
      <c r="T317" s="29">
        <v>40</v>
      </c>
      <c r="U317" s="187"/>
      <c r="V317" s="25">
        <f t="shared" si="263"/>
        <v>15</v>
      </c>
      <c r="W317" s="25">
        <f t="shared" si="264"/>
        <v>16022</v>
      </c>
      <c r="X317" s="25">
        <f t="shared" si="265"/>
        <v>19223</v>
      </c>
      <c r="Y317" s="25"/>
      <c r="Z317" s="30">
        <f t="shared" si="266"/>
        <v>17622</v>
      </c>
      <c r="AA317" s="31"/>
      <c r="AB317" s="31"/>
      <c r="AC317" s="31"/>
      <c r="AD317" s="31"/>
      <c r="AE317" s="32"/>
      <c r="AF317" s="32"/>
    </row>
    <row r="318" spans="1:35" s="14" customFormat="1" ht="21.75" customHeight="1">
      <c r="A318" s="62"/>
      <c r="B318" s="60" t="s">
        <v>672</v>
      </c>
      <c r="C318" s="61">
        <v>4</v>
      </c>
      <c r="D318" s="60"/>
      <c r="E318" s="60"/>
      <c r="F318" s="60"/>
      <c r="G318" s="63"/>
      <c r="H318" s="63"/>
      <c r="I318" s="61">
        <v>0.2</v>
      </c>
      <c r="J318" s="61" t="s">
        <v>645</v>
      </c>
      <c r="K318" s="61" t="s">
        <v>673</v>
      </c>
      <c r="L318" s="61">
        <v>3</v>
      </c>
      <c r="M318" s="61"/>
      <c r="N318" s="28"/>
      <c r="O318" s="28"/>
      <c r="P318" s="21"/>
      <c r="Q318" s="28">
        <f>SUM(Q319:Q322)</f>
        <v>2170</v>
      </c>
      <c r="R318" s="28">
        <f>SUM(R319:R322)</f>
        <v>2367</v>
      </c>
      <c r="S318" s="28">
        <f>SUM(S319:S322)</f>
        <v>160</v>
      </c>
      <c r="T318" s="28">
        <f>SUM(T319:T322)</f>
        <v>160</v>
      </c>
      <c r="U318" s="21"/>
      <c r="V318" s="28"/>
      <c r="W318" s="28">
        <f>SUM(W319:W322)</f>
        <v>32556</v>
      </c>
      <c r="X318" s="28">
        <f>SUM(X319:X322)</f>
        <v>39057</v>
      </c>
      <c r="Y318" s="28">
        <v>12</v>
      </c>
      <c r="Z318" s="22">
        <f>SUM(Z319:Z322)</f>
        <v>35805</v>
      </c>
      <c r="AA318" s="31"/>
      <c r="AB318" s="31"/>
      <c r="AC318" s="31"/>
      <c r="AD318" s="31"/>
      <c r="AE318" s="32"/>
      <c r="AF318" s="32"/>
      <c r="AI318" s="14">
        <v>35805</v>
      </c>
    </row>
    <row r="319" spans="1:35" s="14" customFormat="1" ht="21.75" customHeight="1">
      <c r="A319" s="62">
        <v>22</v>
      </c>
      <c r="B319" s="24" t="s">
        <v>674</v>
      </c>
      <c r="C319" s="25"/>
      <c r="D319" s="60" t="s">
        <v>675</v>
      </c>
      <c r="E319" s="60" t="s">
        <v>675</v>
      </c>
      <c r="F319" s="60"/>
      <c r="G319" s="63"/>
      <c r="H319" s="63"/>
      <c r="I319" s="61"/>
      <c r="J319" s="61"/>
      <c r="K319" s="61"/>
      <c r="L319" s="61"/>
      <c r="M319" s="61"/>
      <c r="N319" s="28">
        <v>703</v>
      </c>
      <c r="O319" s="28">
        <f>ROUND(1.03*N319,0)</f>
        <v>724</v>
      </c>
      <c r="P319" s="21"/>
      <c r="Q319" s="28">
        <f>ROUND(O319*1.1,0)</f>
        <v>796</v>
      </c>
      <c r="R319" s="28">
        <f>ROUND(O319*1.2,0)</f>
        <v>869</v>
      </c>
      <c r="S319" s="29">
        <v>40</v>
      </c>
      <c r="T319" s="29">
        <f>S319</f>
        <v>40</v>
      </c>
      <c r="U319" s="187"/>
      <c r="V319" s="25">
        <f>IF((S319-T319)&lt;15,15,S319-T319)</f>
        <v>15</v>
      </c>
      <c r="W319" s="25">
        <f>ROUND((O319*V319)*1.1,0)</f>
        <v>11946</v>
      </c>
      <c r="X319" s="25">
        <f>ROUND((R319*V319*1.1),0)</f>
        <v>14339</v>
      </c>
      <c r="Y319" s="25"/>
      <c r="Z319" s="30">
        <f>ROUND((Q319*V319*1.1),0)</f>
        <v>13134</v>
      </c>
      <c r="AA319" s="31"/>
      <c r="AB319" s="31"/>
      <c r="AC319" s="31"/>
      <c r="AD319" s="31"/>
      <c r="AE319" s="32"/>
      <c r="AF319" s="32"/>
    </row>
    <row r="320" spans="1:35" s="14" customFormat="1" ht="21.75" customHeight="1">
      <c r="A320" s="62">
        <v>23</v>
      </c>
      <c r="B320" s="24" t="s">
        <v>674</v>
      </c>
      <c r="C320" s="25"/>
      <c r="D320" s="60" t="s">
        <v>675</v>
      </c>
      <c r="E320" s="60" t="s">
        <v>676</v>
      </c>
      <c r="F320" s="60"/>
      <c r="G320" s="63"/>
      <c r="H320" s="63"/>
      <c r="I320" s="61"/>
      <c r="J320" s="61"/>
      <c r="K320" s="61"/>
      <c r="L320" s="61"/>
      <c r="M320" s="61"/>
      <c r="N320" s="28">
        <v>360</v>
      </c>
      <c r="O320" s="28">
        <f>ROUND(1.03*N320,0)</f>
        <v>371</v>
      </c>
      <c r="P320" s="21"/>
      <c r="Q320" s="28">
        <f>ROUND(O320*1.1,0)</f>
        <v>408</v>
      </c>
      <c r="R320" s="28">
        <f>ROUND(O320*1.2,0)</f>
        <v>445</v>
      </c>
      <c r="S320" s="29">
        <v>40</v>
      </c>
      <c r="T320" s="29">
        <f>S320</f>
        <v>40</v>
      </c>
      <c r="U320" s="187"/>
      <c r="V320" s="25">
        <f>IF((S320-T320)&lt;15,15,S320-T320)</f>
        <v>15</v>
      </c>
      <c r="W320" s="25">
        <f>ROUND((O320*V320)*1.1,0)</f>
        <v>6122</v>
      </c>
      <c r="X320" s="25">
        <f>ROUND((R320*V320*1.1),0)</f>
        <v>7343</v>
      </c>
      <c r="Y320" s="25"/>
      <c r="Z320" s="30">
        <f>ROUND((Q320*V320*1.1),0)</f>
        <v>6732</v>
      </c>
      <c r="AA320" s="31"/>
      <c r="AB320" s="31"/>
      <c r="AC320" s="31"/>
      <c r="AD320" s="31"/>
      <c r="AE320" s="32"/>
      <c r="AF320" s="32"/>
    </row>
    <row r="321" spans="1:36" s="14" customFormat="1" ht="21.75" customHeight="1">
      <c r="A321" s="62">
        <v>24</v>
      </c>
      <c r="B321" s="24" t="s">
        <v>674</v>
      </c>
      <c r="C321" s="25"/>
      <c r="D321" s="60" t="s">
        <v>677</v>
      </c>
      <c r="E321" s="60" t="s">
        <v>677</v>
      </c>
      <c r="F321" s="60"/>
      <c r="G321" s="63"/>
      <c r="H321" s="63"/>
      <c r="I321" s="61"/>
      <c r="J321" s="61"/>
      <c r="K321" s="61"/>
      <c r="L321" s="61"/>
      <c r="M321" s="61"/>
      <c r="N321" s="28">
        <v>492</v>
      </c>
      <c r="O321" s="28">
        <f>ROUND(1.03*N321,0)</f>
        <v>507</v>
      </c>
      <c r="P321" s="21"/>
      <c r="Q321" s="28">
        <f>ROUND(O321*1.1,0)</f>
        <v>558</v>
      </c>
      <c r="R321" s="28">
        <f>ROUND(O321*1.2,0)</f>
        <v>608</v>
      </c>
      <c r="S321" s="29">
        <v>40</v>
      </c>
      <c r="T321" s="29">
        <f>S321</f>
        <v>40</v>
      </c>
      <c r="U321" s="187"/>
      <c r="V321" s="25">
        <f>IF((S321-T321)&lt;15,15,S321-T321)</f>
        <v>15</v>
      </c>
      <c r="W321" s="25">
        <f>ROUND((O321*V321)*1.1,0)</f>
        <v>8366</v>
      </c>
      <c r="X321" s="25">
        <f>ROUND((R321*V321*1.1),0)</f>
        <v>10032</v>
      </c>
      <c r="Y321" s="25"/>
      <c r="Z321" s="30">
        <f>ROUND((Q321*V321*1.1),0)</f>
        <v>9207</v>
      </c>
      <c r="AA321" s="31"/>
      <c r="AB321" s="31"/>
      <c r="AC321" s="31"/>
      <c r="AD321" s="31"/>
      <c r="AE321" s="32"/>
      <c r="AF321" s="32"/>
    </row>
    <row r="322" spans="1:36" s="14" customFormat="1" ht="21.75" customHeight="1">
      <c r="A322" s="62">
        <v>25</v>
      </c>
      <c r="B322" s="24" t="s">
        <v>674</v>
      </c>
      <c r="C322" s="25"/>
      <c r="D322" s="60" t="s">
        <v>677</v>
      </c>
      <c r="E322" s="60" t="s">
        <v>678</v>
      </c>
      <c r="F322" s="60"/>
      <c r="G322" s="63"/>
      <c r="H322" s="63"/>
      <c r="I322" s="61"/>
      <c r="J322" s="61"/>
      <c r="K322" s="61"/>
      <c r="L322" s="61"/>
      <c r="M322" s="61"/>
      <c r="N322" s="28">
        <v>360</v>
      </c>
      <c r="O322" s="28">
        <f>ROUND(1.03*N322,0)</f>
        <v>371</v>
      </c>
      <c r="P322" s="21"/>
      <c r="Q322" s="28">
        <f>ROUND(O322*1.1,0)</f>
        <v>408</v>
      </c>
      <c r="R322" s="28">
        <f>ROUND(O322*1.2,0)</f>
        <v>445</v>
      </c>
      <c r="S322" s="29">
        <v>40</v>
      </c>
      <c r="T322" s="29">
        <f>S322</f>
        <v>40</v>
      </c>
      <c r="U322" s="187"/>
      <c r="V322" s="25">
        <f>IF((S322-T322)&lt;15,15,S322-T322)</f>
        <v>15</v>
      </c>
      <c r="W322" s="25">
        <f>ROUND((O322*V322)*1.1,0)</f>
        <v>6122</v>
      </c>
      <c r="X322" s="25">
        <f>ROUND((R322*V322*1.1),0)</f>
        <v>7343</v>
      </c>
      <c r="Y322" s="25"/>
      <c r="Z322" s="30">
        <f>ROUND((Q322*V322*1.1),0)</f>
        <v>6732</v>
      </c>
      <c r="AA322" s="31"/>
      <c r="AB322" s="31"/>
      <c r="AC322" s="31"/>
      <c r="AD322" s="31"/>
      <c r="AE322" s="32"/>
      <c r="AF322" s="32"/>
    </row>
    <row r="323" spans="1:36" s="14" customFormat="1" ht="21.75" customHeight="1">
      <c r="A323" s="62"/>
      <c r="B323" s="24" t="s">
        <v>679</v>
      </c>
      <c r="C323" s="25">
        <v>5</v>
      </c>
      <c r="D323" s="60"/>
      <c r="E323" s="60"/>
      <c r="F323" s="60"/>
      <c r="G323" s="63"/>
      <c r="H323" s="63"/>
      <c r="I323" s="61">
        <v>0.2</v>
      </c>
      <c r="J323" s="61" t="s">
        <v>645</v>
      </c>
      <c r="K323" s="61" t="s">
        <v>680</v>
      </c>
      <c r="L323" s="61">
        <v>5</v>
      </c>
      <c r="M323" s="61"/>
      <c r="N323" s="28"/>
      <c r="O323" s="28"/>
      <c r="P323" s="21"/>
      <c r="Q323" s="28">
        <f>SUM(Q324:Q328)</f>
        <v>2689</v>
      </c>
      <c r="R323" s="28">
        <f>SUM(R324:R328)</f>
        <v>2934</v>
      </c>
      <c r="S323" s="28">
        <f>SUM(S324:S328)</f>
        <v>200</v>
      </c>
      <c r="T323" s="28">
        <f>SUM(T324:T328)</f>
        <v>200</v>
      </c>
      <c r="U323" s="21"/>
      <c r="V323" s="28"/>
      <c r="W323" s="28">
        <f>SUM(W324:W328)</f>
        <v>40344</v>
      </c>
      <c r="X323" s="28">
        <f>SUM(X324:X328)</f>
        <v>48412</v>
      </c>
      <c r="Y323" s="28">
        <v>12</v>
      </c>
      <c r="Z323" s="22">
        <f>SUM(Z324:Z328)</f>
        <v>44369</v>
      </c>
      <c r="AA323" s="31"/>
      <c r="AB323" s="31"/>
      <c r="AC323" s="31"/>
      <c r="AD323" s="31"/>
      <c r="AE323" s="32"/>
      <c r="AF323" s="32"/>
      <c r="AI323" s="14">
        <v>44369</v>
      </c>
    </row>
    <row r="324" spans="1:36" s="14" customFormat="1" ht="21.75" customHeight="1">
      <c r="A324" s="62">
        <v>26</v>
      </c>
      <c r="B324" s="24" t="s">
        <v>674</v>
      </c>
      <c r="C324" s="25"/>
      <c r="D324" s="60" t="s">
        <v>674</v>
      </c>
      <c r="E324" s="60" t="s">
        <v>674</v>
      </c>
      <c r="F324" s="60"/>
      <c r="G324" s="63"/>
      <c r="H324" s="63"/>
      <c r="I324" s="61"/>
      <c r="J324" s="61"/>
      <c r="K324" s="61"/>
      <c r="L324" s="61"/>
      <c r="M324" s="61"/>
      <c r="N324" s="28">
        <v>925</v>
      </c>
      <c r="O324" s="28">
        <f>ROUND(1.03*N324,0)</f>
        <v>953</v>
      </c>
      <c r="P324" s="21"/>
      <c r="Q324" s="28">
        <f>ROUND(O324*1.1,0)</f>
        <v>1048</v>
      </c>
      <c r="R324" s="28">
        <f>ROUND(O324*1.2,0)</f>
        <v>1144</v>
      </c>
      <c r="S324" s="29">
        <v>40</v>
      </c>
      <c r="T324" s="29">
        <v>40</v>
      </c>
      <c r="U324" s="187"/>
      <c r="V324" s="25">
        <f>IF((S324-T324)&lt;15,15,S324-T324)</f>
        <v>15</v>
      </c>
      <c r="W324" s="25">
        <f>ROUND((O324*V324)*1.1,0)</f>
        <v>15725</v>
      </c>
      <c r="X324" s="25">
        <f>ROUND((R324*V324*1.1),0)</f>
        <v>18876</v>
      </c>
      <c r="Y324" s="25"/>
      <c r="Z324" s="30">
        <f>ROUND((Q324*V324*1.1),0)</f>
        <v>17292</v>
      </c>
      <c r="AA324" s="31"/>
      <c r="AB324" s="31"/>
      <c r="AC324" s="31"/>
      <c r="AD324" s="31"/>
      <c r="AE324" s="32"/>
      <c r="AF324" s="32"/>
    </row>
    <row r="325" spans="1:36" s="14" customFormat="1" ht="21.75" customHeight="1">
      <c r="A325" s="62">
        <v>27</v>
      </c>
      <c r="B325" s="24" t="s">
        <v>674</v>
      </c>
      <c r="C325" s="25"/>
      <c r="D325" s="60" t="s">
        <v>674</v>
      </c>
      <c r="E325" s="60" t="s">
        <v>681</v>
      </c>
      <c r="F325" s="60"/>
      <c r="G325" s="63"/>
      <c r="H325" s="63"/>
      <c r="I325" s="61"/>
      <c r="J325" s="61"/>
      <c r="K325" s="61"/>
      <c r="L325" s="61"/>
      <c r="M325" s="61"/>
      <c r="N325" s="28">
        <v>356</v>
      </c>
      <c r="O325" s="28">
        <f>ROUND(1.03*N325,0)</f>
        <v>367</v>
      </c>
      <c r="P325" s="21"/>
      <c r="Q325" s="28">
        <f>ROUND(O325*1.1,0)</f>
        <v>404</v>
      </c>
      <c r="R325" s="28">
        <f>ROUND(O325*1.2,0)</f>
        <v>440</v>
      </c>
      <c r="S325" s="29">
        <v>40</v>
      </c>
      <c r="T325" s="29">
        <v>40</v>
      </c>
      <c r="U325" s="187"/>
      <c r="V325" s="25">
        <f>IF((S325-T325)&lt;15,15,S325-T325)</f>
        <v>15</v>
      </c>
      <c r="W325" s="25">
        <f>ROUND((O325*V325)*1.1,0)</f>
        <v>6056</v>
      </c>
      <c r="X325" s="25">
        <f>ROUND((R325*V325*1.1),0)</f>
        <v>7260</v>
      </c>
      <c r="Y325" s="25"/>
      <c r="Z325" s="30">
        <f>ROUND((Q325*V325*1.1),0)</f>
        <v>6666</v>
      </c>
      <c r="AA325" s="31"/>
      <c r="AB325" s="31"/>
      <c r="AC325" s="31"/>
      <c r="AD325" s="31"/>
      <c r="AE325" s="32"/>
      <c r="AF325" s="32"/>
    </row>
    <row r="326" spans="1:36" s="14" customFormat="1" ht="21.75" customHeight="1">
      <c r="A326" s="62">
        <v>28</v>
      </c>
      <c r="B326" s="24" t="s">
        <v>674</v>
      </c>
      <c r="C326" s="25"/>
      <c r="D326" s="60" t="s">
        <v>674</v>
      </c>
      <c r="E326" s="60" t="s">
        <v>682</v>
      </c>
      <c r="F326" s="60"/>
      <c r="G326" s="63"/>
      <c r="H326" s="63"/>
      <c r="I326" s="61"/>
      <c r="J326" s="61"/>
      <c r="K326" s="61"/>
      <c r="L326" s="61"/>
      <c r="M326" s="61"/>
      <c r="N326" s="28">
        <v>402</v>
      </c>
      <c r="O326" s="28">
        <f>ROUND(1.03*N326,0)</f>
        <v>414</v>
      </c>
      <c r="P326" s="21"/>
      <c r="Q326" s="28">
        <f>ROUND(O326*1.1,0)</f>
        <v>455</v>
      </c>
      <c r="R326" s="28">
        <f>ROUND(O326*1.2,0)</f>
        <v>497</v>
      </c>
      <c r="S326" s="29">
        <v>40</v>
      </c>
      <c r="T326" s="29">
        <v>40</v>
      </c>
      <c r="U326" s="187"/>
      <c r="V326" s="25">
        <f>IF((S326-T326)&lt;15,15,S326-T326)</f>
        <v>15</v>
      </c>
      <c r="W326" s="25">
        <f>ROUND((O326*V326)*1.1,0)</f>
        <v>6831</v>
      </c>
      <c r="X326" s="25">
        <f>ROUND((R326*V326*1.1),0)</f>
        <v>8201</v>
      </c>
      <c r="Y326" s="25"/>
      <c r="Z326" s="30">
        <f>ROUND((Q326*V326*1.1),0)</f>
        <v>7508</v>
      </c>
      <c r="AA326" s="31"/>
      <c r="AB326" s="31"/>
      <c r="AC326" s="31"/>
      <c r="AD326" s="31"/>
      <c r="AE326" s="32"/>
      <c r="AF326" s="32"/>
    </row>
    <row r="327" spans="1:36" s="14" customFormat="1" ht="21.75" customHeight="1">
      <c r="A327" s="62">
        <v>29</v>
      </c>
      <c r="B327" s="24" t="s">
        <v>674</v>
      </c>
      <c r="C327" s="25"/>
      <c r="D327" s="60" t="s">
        <v>683</v>
      </c>
      <c r="E327" s="60" t="s">
        <v>684</v>
      </c>
      <c r="F327" s="60"/>
      <c r="G327" s="63"/>
      <c r="H327" s="63"/>
      <c r="I327" s="61"/>
      <c r="J327" s="61"/>
      <c r="K327" s="61"/>
      <c r="L327" s="61"/>
      <c r="M327" s="61"/>
      <c r="N327" s="28">
        <v>388</v>
      </c>
      <c r="O327" s="28">
        <f>ROUND(1.03*N327,0)</f>
        <v>400</v>
      </c>
      <c r="P327" s="21"/>
      <c r="Q327" s="28">
        <f>ROUND(O327*1.1,0)</f>
        <v>440</v>
      </c>
      <c r="R327" s="28">
        <f>ROUND(O327*1.2,0)</f>
        <v>480</v>
      </c>
      <c r="S327" s="29">
        <v>40</v>
      </c>
      <c r="T327" s="29">
        <v>40</v>
      </c>
      <c r="U327" s="187"/>
      <c r="V327" s="25">
        <f>IF((S327-T327)&lt;15,15,S327-T327)</f>
        <v>15</v>
      </c>
      <c r="W327" s="25">
        <f>ROUND((O327*V327)*1.1,0)</f>
        <v>6600</v>
      </c>
      <c r="X327" s="25">
        <f>ROUND((R327*V327*1.1),0)</f>
        <v>7920</v>
      </c>
      <c r="Y327" s="25"/>
      <c r="Z327" s="30">
        <f>ROUND((Q327*V327*1.1),0)</f>
        <v>7260</v>
      </c>
      <c r="AA327" s="31"/>
      <c r="AB327" s="31"/>
      <c r="AC327" s="31"/>
      <c r="AD327" s="31"/>
      <c r="AE327" s="32"/>
      <c r="AF327" s="32"/>
    </row>
    <row r="328" spans="1:36" s="14" customFormat="1" ht="21.75" customHeight="1">
      <c r="A328" s="62">
        <v>30</v>
      </c>
      <c r="B328" s="24" t="s">
        <v>674</v>
      </c>
      <c r="C328" s="25"/>
      <c r="D328" s="60" t="s">
        <v>683</v>
      </c>
      <c r="E328" s="60" t="s">
        <v>685</v>
      </c>
      <c r="F328" s="60"/>
      <c r="G328" s="63"/>
      <c r="H328" s="63"/>
      <c r="I328" s="61"/>
      <c r="J328" s="61"/>
      <c r="K328" s="61"/>
      <c r="L328" s="61"/>
      <c r="M328" s="61"/>
      <c r="N328" s="28">
        <v>302</v>
      </c>
      <c r="O328" s="28">
        <f>ROUND(1.03*N328,0)</f>
        <v>311</v>
      </c>
      <c r="P328" s="21"/>
      <c r="Q328" s="28">
        <f>ROUND(O328*1.1,0)</f>
        <v>342</v>
      </c>
      <c r="R328" s="28">
        <f>ROUND(O328*1.2,0)</f>
        <v>373</v>
      </c>
      <c r="S328" s="29">
        <v>40</v>
      </c>
      <c r="T328" s="29">
        <v>40</v>
      </c>
      <c r="U328" s="187"/>
      <c r="V328" s="25">
        <f>IF((S328-T328)&lt;15,15,S328-T328)</f>
        <v>15</v>
      </c>
      <c r="W328" s="25">
        <f>ROUND((O328*V328)*1.1,0)</f>
        <v>5132</v>
      </c>
      <c r="X328" s="25">
        <f>ROUND((R328*V328*1.1),0)</f>
        <v>6155</v>
      </c>
      <c r="Y328" s="25"/>
      <c r="Z328" s="30">
        <f>ROUND((Q328*V328*1.1),0)</f>
        <v>5643</v>
      </c>
      <c r="AA328" s="31"/>
      <c r="AB328" s="31"/>
      <c r="AC328" s="31"/>
      <c r="AD328" s="31"/>
      <c r="AE328" s="32"/>
      <c r="AF328" s="32"/>
    </row>
    <row r="329" spans="1:36" s="14" customFormat="1" ht="21.75" customHeight="1">
      <c r="A329" s="167"/>
      <c r="B329" s="168"/>
      <c r="C329" s="167"/>
      <c r="D329" s="169"/>
      <c r="E329" s="169"/>
      <c r="F329" s="169"/>
      <c r="G329" s="170"/>
      <c r="H329" s="170"/>
      <c r="I329" s="171"/>
      <c r="J329" s="171"/>
      <c r="K329" s="170"/>
      <c r="L329" s="170"/>
      <c r="M329" s="170"/>
      <c r="N329" s="167"/>
      <c r="O329" s="172"/>
      <c r="P329" s="188"/>
      <c r="Q329" s="172"/>
      <c r="R329" s="172"/>
      <c r="S329" s="167"/>
      <c r="T329" s="167"/>
      <c r="U329" s="189"/>
      <c r="V329" s="167"/>
      <c r="W329" s="167"/>
      <c r="X329" s="167"/>
      <c r="Y329" s="167"/>
      <c r="Z329" s="30"/>
      <c r="AA329" s="31"/>
      <c r="AB329" s="31"/>
      <c r="AC329" s="31"/>
      <c r="AD329" s="31"/>
      <c r="AE329" s="32"/>
      <c r="AF329" s="32"/>
    </row>
    <row r="330" spans="1:36" s="14" customFormat="1" ht="21.75" customHeight="1">
      <c r="A330" s="204" t="s">
        <v>800</v>
      </c>
      <c r="B330" s="205"/>
      <c r="C330" s="205"/>
      <c r="D330" s="205"/>
      <c r="E330" s="205"/>
      <c r="F330" s="205"/>
      <c r="G330" s="205"/>
      <c r="H330" s="205"/>
      <c r="I330" s="205"/>
      <c r="J330" s="205"/>
      <c r="K330" s="205"/>
      <c r="L330" s="205"/>
      <c r="M330" s="205"/>
      <c r="N330" s="205"/>
      <c r="O330" s="205"/>
      <c r="P330" s="205"/>
      <c r="Q330" s="205"/>
      <c r="R330" s="205"/>
      <c r="S330" s="205"/>
      <c r="T330" s="205"/>
      <c r="U330" s="205"/>
      <c r="V330" s="205"/>
      <c r="W330" s="205"/>
      <c r="X330" s="205"/>
      <c r="Y330" s="205"/>
      <c r="Z330" s="22">
        <f t="shared" ref="Z330" si="267">SUM(Z331:Z332)</f>
        <v>55836</v>
      </c>
      <c r="AA330" s="31"/>
      <c r="AB330" s="31"/>
      <c r="AC330" s="31"/>
      <c r="AD330" s="31"/>
      <c r="AE330" s="32"/>
      <c r="AF330" s="32"/>
      <c r="AJ330" s="14">
        <v>55836</v>
      </c>
    </row>
    <row r="331" spans="1:36" s="14" customFormat="1" ht="21.75" customHeight="1">
      <c r="A331" s="62">
        <v>109</v>
      </c>
      <c r="B331" s="24" t="s">
        <v>598</v>
      </c>
      <c r="C331" s="25"/>
      <c r="D331" s="33" t="s">
        <v>598</v>
      </c>
      <c r="E331" s="33" t="s">
        <v>598</v>
      </c>
      <c r="F331" s="33"/>
      <c r="G331" s="27"/>
      <c r="H331" s="27"/>
      <c r="I331" s="27"/>
      <c r="J331" s="27"/>
      <c r="K331" s="27"/>
      <c r="L331" s="27"/>
      <c r="M331" s="27"/>
      <c r="N331" s="25">
        <v>573</v>
      </c>
      <c r="O331" s="28">
        <f>ROUND(1.03*N331,0)</f>
        <v>590</v>
      </c>
      <c r="P331" s="21"/>
      <c r="Q331" s="28">
        <f>ROUND(O331*1.1,0)</f>
        <v>649</v>
      </c>
      <c r="R331" s="28">
        <f>ROUND(O331*1.2,0)</f>
        <v>708</v>
      </c>
      <c r="S331" s="25">
        <v>40</v>
      </c>
      <c r="T331" s="25">
        <v>10</v>
      </c>
      <c r="U331" s="17"/>
      <c r="V331" s="25">
        <f>IF((S331-T331)&lt;15,15,S331-T331)</f>
        <v>30</v>
      </c>
      <c r="W331" s="25">
        <f>ROUND((O331*V331)*1.1,0)</f>
        <v>19470</v>
      </c>
      <c r="X331" s="25">
        <f>ROUND((R331*V331*1.1),0)</f>
        <v>23364</v>
      </c>
      <c r="Y331" s="25"/>
      <c r="Z331" s="30">
        <f>ROUND((Q331*V331*1.1),0)</f>
        <v>21417</v>
      </c>
      <c r="AA331" s="31">
        <f>ROUND(X331/(20*60),0)</f>
        <v>19</v>
      </c>
      <c r="AB331" s="31">
        <f>ROUND(Z331/(12*60),0)</f>
        <v>30</v>
      </c>
      <c r="AC331" s="31"/>
      <c r="AD331" s="31">
        <f>ROUND(X331/(12*60),0)</f>
        <v>32</v>
      </c>
      <c r="AE331" s="32">
        <f>ROUND(Z331/(24*60),0)</f>
        <v>15</v>
      </c>
      <c r="AF331" s="32">
        <f>ROUND(X331/(24*60),0)</f>
        <v>16</v>
      </c>
    </row>
    <row r="332" spans="1:36" s="14" customFormat="1" ht="21.75" customHeight="1">
      <c r="A332" s="62">
        <v>110</v>
      </c>
      <c r="B332" s="24" t="s">
        <v>598</v>
      </c>
      <c r="C332" s="25"/>
      <c r="D332" s="33" t="s">
        <v>598</v>
      </c>
      <c r="E332" s="33" t="s">
        <v>599</v>
      </c>
      <c r="F332" s="33"/>
      <c r="G332" s="27"/>
      <c r="H332" s="27"/>
      <c r="I332" s="166"/>
      <c r="J332" s="166"/>
      <c r="K332" s="27"/>
      <c r="L332" s="27"/>
      <c r="M332" s="27"/>
      <c r="N332" s="25">
        <v>920</v>
      </c>
      <c r="O332" s="28">
        <f>ROUND(1.03*N332,0)</f>
        <v>948</v>
      </c>
      <c r="P332" s="21"/>
      <c r="Q332" s="28">
        <f>ROUND(O332*1.1,0)</f>
        <v>1043</v>
      </c>
      <c r="R332" s="28">
        <f>ROUND(O332*1.2,0)</f>
        <v>1138</v>
      </c>
      <c r="S332" s="25">
        <v>40</v>
      </c>
      <c r="T332" s="25">
        <v>10</v>
      </c>
      <c r="U332" s="17"/>
      <c r="V332" s="25">
        <f>IF((S332-T332)&lt;15,15,S332-T332)</f>
        <v>30</v>
      </c>
      <c r="W332" s="25">
        <f>ROUND((O332*V332)*1.1,0)</f>
        <v>31284</v>
      </c>
      <c r="X332" s="25">
        <f>ROUND((R332*V332*1.1),0)</f>
        <v>37554</v>
      </c>
      <c r="Y332" s="25"/>
      <c r="Z332" s="30">
        <f>ROUND((Q332*V332*1.1),0)</f>
        <v>34419</v>
      </c>
      <c r="AA332" s="31">
        <f>ROUND(X332/(20*60),0)</f>
        <v>31</v>
      </c>
      <c r="AB332" s="31">
        <f>ROUND(Z332/(12*60),0)</f>
        <v>48</v>
      </c>
      <c r="AC332" s="31"/>
      <c r="AD332" s="31">
        <f>ROUND(X332/(12*60),0)</f>
        <v>52</v>
      </c>
      <c r="AE332" s="32">
        <f>ROUND(Z332/(24*60),0)</f>
        <v>24</v>
      </c>
      <c r="AF332" s="32">
        <f>ROUND(X332/(24*60),0)</f>
        <v>26</v>
      </c>
    </row>
    <row r="333" spans="1:36" s="14" customFormat="1" ht="21.75" customHeight="1">
      <c r="A333" s="62"/>
      <c r="B333" s="24" t="s">
        <v>600</v>
      </c>
      <c r="C333" s="25">
        <v>1</v>
      </c>
      <c r="D333" s="33"/>
      <c r="E333" s="33"/>
      <c r="F333" s="33"/>
      <c r="G333" s="27"/>
      <c r="H333" s="27"/>
      <c r="I333" s="166">
        <v>2.5</v>
      </c>
      <c r="J333" s="166" t="s">
        <v>5</v>
      </c>
      <c r="K333" s="27" t="s">
        <v>601</v>
      </c>
      <c r="L333" s="27">
        <v>3</v>
      </c>
      <c r="M333" s="61" t="s">
        <v>2</v>
      </c>
      <c r="N333" s="25"/>
      <c r="O333" s="28"/>
      <c r="P333" s="21"/>
      <c r="Q333" s="28">
        <f>Q334</f>
        <v>1473</v>
      </c>
      <c r="R333" s="28">
        <f t="shared" ref="R333:Z333" si="268">R334</f>
        <v>1607</v>
      </c>
      <c r="S333" s="28">
        <f t="shared" si="268"/>
        <v>40</v>
      </c>
      <c r="T333" s="28">
        <f t="shared" si="268"/>
        <v>10</v>
      </c>
      <c r="U333" s="21"/>
      <c r="V333" s="28"/>
      <c r="W333" s="28">
        <f t="shared" si="268"/>
        <v>44187</v>
      </c>
      <c r="X333" s="28">
        <f t="shared" si="268"/>
        <v>53031</v>
      </c>
      <c r="Y333" s="28">
        <v>12</v>
      </c>
      <c r="Z333" s="39">
        <f t="shared" si="268"/>
        <v>48609</v>
      </c>
      <c r="AA333" s="31"/>
      <c r="AB333" s="31"/>
      <c r="AC333" s="31"/>
      <c r="AD333" s="31"/>
      <c r="AE333" s="32"/>
      <c r="AF333" s="32"/>
    </row>
    <row r="334" spans="1:36" s="14" customFormat="1" ht="21.75" customHeight="1">
      <c r="A334" s="62">
        <v>111</v>
      </c>
      <c r="B334" s="24" t="s">
        <v>598</v>
      </c>
      <c r="C334" s="25"/>
      <c r="D334" s="33" t="s">
        <v>598</v>
      </c>
      <c r="E334" s="33" t="s">
        <v>602</v>
      </c>
      <c r="F334" s="33"/>
      <c r="G334" s="27"/>
      <c r="H334" s="27"/>
      <c r="I334" s="27"/>
      <c r="J334" s="27"/>
      <c r="K334" s="27"/>
      <c r="L334" s="27"/>
      <c r="M334" s="27"/>
      <c r="N334" s="25">
        <v>1300</v>
      </c>
      <c r="O334" s="28">
        <f>ROUND(1.03*N334,0)</f>
        <v>1339</v>
      </c>
      <c r="P334" s="21"/>
      <c r="Q334" s="28">
        <f>ROUND(O334*1.1,0)</f>
        <v>1473</v>
      </c>
      <c r="R334" s="28">
        <f>ROUND(O334*1.2,0)</f>
        <v>1607</v>
      </c>
      <c r="S334" s="25">
        <v>40</v>
      </c>
      <c r="T334" s="25">
        <v>10</v>
      </c>
      <c r="U334" s="17"/>
      <c r="V334" s="25">
        <f>IF((S334-T334)&lt;15,15,S334-T334)</f>
        <v>30</v>
      </c>
      <c r="W334" s="25">
        <f>ROUND((O334*V334)*1.1,0)</f>
        <v>44187</v>
      </c>
      <c r="X334" s="25">
        <f>ROUND((R334*V334*1.1),0)</f>
        <v>53031</v>
      </c>
      <c r="Y334" s="25"/>
      <c r="Z334" s="30">
        <f>ROUND((Q334*V334*1.1),0)</f>
        <v>48609</v>
      </c>
      <c r="AA334" s="31">
        <f>ROUND(X334/(20*60),0)</f>
        <v>44</v>
      </c>
      <c r="AB334" s="31">
        <f>ROUND(Z334/(12*60),0)</f>
        <v>68</v>
      </c>
      <c r="AC334" s="31"/>
      <c r="AD334" s="31">
        <f>ROUND(X334/(12*60),0)</f>
        <v>74</v>
      </c>
      <c r="AE334" s="32">
        <f>ROUND(Z334/(24*60),0)</f>
        <v>34</v>
      </c>
      <c r="AF334" s="32">
        <f>ROUND(X334/(24*60),0)</f>
        <v>37</v>
      </c>
    </row>
    <row r="335" spans="1:36" s="14" customFormat="1" ht="21.75" customHeight="1">
      <c r="A335" s="62"/>
      <c r="B335" s="24" t="s">
        <v>603</v>
      </c>
      <c r="C335" s="25">
        <v>7</v>
      </c>
      <c r="D335" s="33"/>
      <c r="E335" s="33"/>
      <c r="F335" s="33"/>
      <c r="G335" s="27"/>
      <c r="H335" s="27"/>
      <c r="I335" s="166">
        <v>2.5</v>
      </c>
      <c r="J335" s="166" t="s">
        <v>5</v>
      </c>
      <c r="K335" s="27" t="s">
        <v>604</v>
      </c>
      <c r="L335" s="27">
        <v>7.5</v>
      </c>
      <c r="M335" s="61" t="s">
        <v>2</v>
      </c>
      <c r="N335" s="25"/>
      <c r="O335" s="28"/>
      <c r="P335" s="21"/>
      <c r="Q335" s="28">
        <f>SUM(Q336:Q342)</f>
        <v>8809</v>
      </c>
      <c r="R335" s="28">
        <f t="shared" ref="R335:Z335" si="269">SUM(R336:R342)</f>
        <v>9611</v>
      </c>
      <c r="S335" s="28">
        <f t="shared" si="269"/>
        <v>280</v>
      </c>
      <c r="T335" s="28">
        <f t="shared" si="269"/>
        <v>70</v>
      </c>
      <c r="U335" s="21"/>
      <c r="V335" s="28"/>
      <c r="W335" s="28">
        <f t="shared" si="269"/>
        <v>264297</v>
      </c>
      <c r="X335" s="28">
        <f t="shared" si="269"/>
        <v>317163</v>
      </c>
      <c r="Y335" s="28">
        <v>12</v>
      </c>
      <c r="Z335" s="22">
        <f t="shared" si="269"/>
        <v>290697</v>
      </c>
      <c r="AA335" s="31"/>
      <c r="AB335" s="31"/>
      <c r="AC335" s="31"/>
      <c r="AD335" s="31"/>
      <c r="AE335" s="32"/>
      <c r="AF335" s="32"/>
      <c r="AJ335" s="14">
        <v>290697</v>
      </c>
    </row>
    <row r="336" spans="1:36" s="14" customFormat="1" ht="21" customHeight="1">
      <c r="A336" s="62">
        <v>112</v>
      </c>
      <c r="B336" s="24" t="s">
        <v>598</v>
      </c>
      <c r="C336" s="25"/>
      <c r="D336" s="33" t="s">
        <v>605</v>
      </c>
      <c r="E336" s="33" t="s">
        <v>605</v>
      </c>
      <c r="F336" s="33"/>
      <c r="G336" s="27"/>
      <c r="H336" s="27"/>
      <c r="I336" s="27"/>
      <c r="J336" s="27"/>
      <c r="K336" s="27"/>
      <c r="L336" s="27"/>
      <c r="M336" s="27"/>
      <c r="N336" s="25">
        <v>1634</v>
      </c>
      <c r="O336" s="28">
        <f t="shared" ref="O336:O342" si="270">ROUND(1.03*N336,0)</f>
        <v>1683</v>
      </c>
      <c r="P336" s="21"/>
      <c r="Q336" s="28">
        <f t="shared" ref="Q336:Q342" si="271">ROUND(O336*1.1,0)</f>
        <v>1851</v>
      </c>
      <c r="R336" s="28">
        <f t="shared" ref="R336:R342" si="272">ROUND(O336*1.2,0)</f>
        <v>2020</v>
      </c>
      <c r="S336" s="25">
        <v>40</v>
      </c>
      <c r="T336" s="25">
        <v>10</v>
      </c>
      <c r="U336" s="17"/>
      <c r="V336" s="25">
        <f t="shared" ref="V336:V342" si="273">IF((S336-T336)&lt;15,15,S336-T336)</f>
        <v>30</v>
      </c>
      <c r="W336" s="25">
        <f t="shared" ref="W336:W342" si="274">ROUND((O336*V336)*1.1,0)</f>
        <v>55539</v>
      </c>
      <c r="X336" s="25">
        <f t="shared" ref="X336:X342" si="275">ROUND((R336*V336*1.1),0)</f>
        <v>66660</v>
      </c>
      <c r="Y336" s="25"/>
      <c r="Z336" s="30">
        <f t="shared" ref="Z336:Z342" si="276">ROUND((Q336*V336*1.1),0)</f>
        <v>61083</v>
      </c>
      <c r="AA336" s="31">
        <f t="shared" ref="AA336:AA342" si="277">ROUND(X336/(20*60),0)</f>
        <v>56</v>
      </c>
      <c r="AB336" s="31">
        <f t="shared" ref="AB336:AB342" si="278">ROUND(Z336/(12*60),0)</f>
        <v>85</v>
      </c>
      <c r="AC336" s="31"/>
      <c r="AD336" s="31">
        <f t="shared" ref="AD336:AD342" si="279">ROUND(X336/(12*60),0)</f>
        <v>93</v>
      </c>
      <c r="AE336" s="32">
        <f t="shared" ref="AE336:AE342" si="280">ROUND(Z336/(24*60),0)</f>
        <v>42</v>
      </c>
      <c r="AF336" s="32">
        <f t="shared" ref="AF336:AF342" si="281">ROUND(X336/(24*60),0)</f>
        <v>46</v>
      </c>
    </row>
    <row r="337" spans="1:36" s="14" customFormat="1" ht="21" customHeight="1">
      <c r="A337" s="62">
        <v>113</v>
      </c>
      <c r="B337" s="24" t="s">
        <v>598</v>
      </c>
      <c r="C337" s="25"/>
      <c r="D337" s="33" t="s">
        <v>605</v>
      </c>
      <c r="E337" s="33" t="s">
        <v>606</v>
      </c>
      <c r="F337" s="33"/>
      <c r="G337" s="27"/>
      <c r="H337" s="27"/>
      <c r="I337" s="166"/>
      <c r="J337" s="166"/>
      <c r="K337" s="27"/>
      <c r="L337" s="27"/>
      <c r="M337" s="27"/>
      <c r="N337" s="25">
        <v>2050</v>
      </c>
      <c r="O337" s="28">
        <f t="shared" si="270"/>
        <v>2112</v>
      </c>
      <c r="P337" s="21"/>
      <c r="Q337" s="28">
        <f t="shared" si="271"/>
        <v>2323</v>
      </c>
      <c r="R337" s="28">
        <f t="shared" si="272"/>
        <v>2534</v>
      </c>
      <c r="S337" s="25">
        <v>40</v>
      </c>
      <c r="T337" s="25">
        <v>10</v>
      </c>
      <c r="U337" s="17"/>
      <c r="V337" s="25">
        <f t="shared" si="273"/>
        <v>30</v>
      </c>
      <c r="W337" s="25">
        <f t="shared" si="274"/>
        <v>69696</v>
      </c>
      <c r="X337" s="25">
        <f t="shared" si="275"/>
        <v>83622</v>
      </c>
      <c r="Y337" s="25"/>
      <c r="Z337" s="30">
        <f t="shared" si="276"/>
        <v>76659</v>
      </c>
      <c r="AA337" s="31">
        <f t="shared" si="277"/>
        <v>70</v>
      </c>
      <c r="AB337" s="31">
        <f t="shared" si="278"/>
        <v>106</v>
      </c>
      <c r="AC337" s="31"/>
      <c r="AD337" s="31">
        <f t="shared" si="279"/>
        <v>116</v>
      </c>
      <c r="AE337" s="32">
        <f t="shared" si="280"/>
        <v>53</v>
      </c>
      <c r="AF337" s="32">
        <f t="shared" si="281"/>
        <v>58</v>
      </c>
    </row>
    <row r="338" spans="1:36" s="14" customFormat="1" ht="21" customHeight="1">
      <c r="A338" s="62">
        <v>114</v>
      </c>
      <c r="B338" s="24" t="s">
        <v>598</v>
      </c>
      <c r="C338" s="25"/>
      <c r="D338" s="33" t="s">
        <v>605</v>
      </c>
      <c r="E338" s="33" t="s">
        <v>607</v>
      </c>
      <c r="F338" s="33"/>
      <c r="G338" s="27"/>
      <c r="H338" s="27"/>
      <c r="I338" s="166"/>
      <c r="J338" s="166"/>
      <c r="K338" s="27"/>
      <c r="L338" s="27"/>
      <c r="M338" s="27"/>
      <c r="N338" s="25">
        <v>814</v>
      </c>
      <c r="O338" s="28">
        <f t="shared" si="270"/>
        <v>838</v>
      </c>
      <c r="P338" s="21"/>
      <c r="Q338" s="28">
        <f t="shared" si="271"/>
        <v>922</v>
      </c>
      <c r="R338" s="28">
        <f t="shared" si="272"/>
        <v>1006</v>
      </c>
      <c r="S338" s="25">
        <v>40</v>
      </c>
      <c r="T338" s="25">
        <v>10</v>
      </c>
      <c r="U338" s="17"/>
      <c r="V338" s="25">
        <f t="shared" si="273"/>
        <v>30</v>
      </c>
      <c r="W338" s="25">
        <f t="shared" si="274"/>
        <v>27654</v>
      </c>
      <c r="X338" s="25">
        <f t="shared" si="275"/>
        <v>33198</v>
      </c>
      <c r="Y338" s="25"/>
      <c r="Z338" s="30">
        <f t="shared" si="276"/>
        <v>30426</v>
      </c>
      <c r="AA338" s="31">
        <f t="shared" si="277"/>
        <v>28</v>
      </c>
      <c r="AB338" s="31">
        <f t="shared" si="278"/>
        <v>42</v>
      </c>
      <c r="AC338" s="31"/>
      <c r="AD338" s="31">
        <f t="shared" si="279"/>
        <v>46</v>
      </c>
      <c r="AE338" s="32">
        <f t="shared" si="280"/>
        <v>21</v>
      </c>
      <c r="AF338" s="32">
        <f t="shared" si="281"/>
        <v>23</v>
      </c>
    </row>
    <row r="339" spans="1:36" s="14" customFormat="1" ht="21" customHeight="1">
      <c r="A339" s="62">
        <v>115</v>
      </c>
      <c r="B339" s="24" t="s">
        <v>598</v>
      </c>
      <c r="C339" s="25"/>
      <c r="D339" s="33" t="s">
        <v>605</v>
      </c>
      <c r="E339" s="33" t="s">
        <v>608</v>
      </c>
      <c r="F339" s="33"/>
      <c r="G339" s="27"/>
      <c r="H339" s="27"/>
      <c r="I339" s="166"/>
      <c r="J339" s="166"/>
      <c r="K339" s="27"/>
      <c r="L339" s="27"/>
      <c r="M339" s="27"/>
      <c r="N339" s="25">
        <v>973</v>
      </c>
      <c r="O339" s="28">
        <f t="shared" si="270"/>
        <v>1002</v>
      </c>
      <c r="P339" s="21"/>
      <c r="Q339" s="28">
        <f t="shared" si="271"/>
        <v>1102</v>
      </c>
      <c r="R339" s="28">
        <f t="shared" si="272"/>
        <v>1202</v>
      </c>
      <c r="S339" s="25">
        <v>40</v>
      </c>
      <c r="T339" s="25">
        <v>10</v>
      </c>
      <c r="U339" s="17"/>
      <c r="V339" s="25">
        <f t="shared" si="273"/>
        <v>30</v>
      </c>
      <c r="W339" s="25">
        <f t="shared" si="274"/>
        <v>33066</v>
      </c>
      <c r="X339" s="25">
        <f t="shared" si="275"/>
        <v>39666</v>
      </c>
      <c r="Y339" s="25"/>
      <c r="Z339" s="30">
        <f t="shared" si="276"/>
        <v>36366</v>
      </c>
      <c r="AA339" s="31">
        <f t="shared" si="277"/>
        <v>33</v>
      </c>
      <c r="AB339" s="31">
        <f t="shared" si="278"/>
        <v>51</v>
      </c>
      <c r="AC339" s="31"/>
      <c r="AD339" s="31">
        <f t="shared" si="279"/>
        <v>55</v>
      </c>
      <c r="AE339" s="32">
        <f t="shared" si="280"/>
        <v>25</v>
      </c>
      <c r="AF339" s="32">
        <f t="shared" si="281"/>
        <v>28</v>
      </c>
    </row>
    <row r="340" spans="1:36" s="14" customFormat="1" ht="21" customHeight="1">
      <c r="A340" s="62">
        <v>116</v>
      </c>
      <c r="B340" s="24" t="s">
        <v>598</v>
      </c>
      <c r="C340" s="25"/>
      <c r="D340" s="33" t="s">
        <v>605</v>
      </c>
      <c r="E340" s="33" t="s">
        <v>609</v>
      </c>
      <c r="F340" s="33"/>
      <c r="G340" s="27"/>
      <c r="H340" s="27"/>
      <c r="I340" s="166"/>
      <c r="J340" s="166"/>
      <c r="K340" s="27"/>
      <c r="L340" s="27"/>
      <c r="M340" s="27"/>
      <c r="N340" s="25">
        <v>824</v>
      </c>
      <c r="O340" s="28">
        <f t="shared" si="270"/>
        <v>849</v>
      </c>
      <c r="P340" s="21"/>
      <c r="Q340" s="28">
        <f t="shared" si="271"/>
        <v>934</v>
      </c>
      <c r="R340" s="28">
        <f t="shared" si="272"/>
        <v>1019</v>
      </c>
      <c r="S340" s="25">
        <v>40</v>
      </c>
      <c r="T340" s="25">
        <v>10</v>
      </c>
      <c r="U340" s="17"/>
      <c r="V340" s="25">
        <f t="shared" si="273"/>
        <v>30</v>
      </c>
      <c r="W340" s="25">
        <f t="shared" si="274"/>
        <v>28017</v>
      </c>
      <c r="X340" s="25">
        <f t="shared" si="275"/>
        <v>33627</v>
      </c>
      <c r="Y340" s="25"/>
      <c r="Z340" s="30">
        <f t="shared" si="276"/>
        <v>30822</v>
      </c>
      <c r="AA340" s="31">
        <f t="shared" si="277"/>
        <v>28</v>
      </c>
      <c r="AB340" s="31">
        <f t="shared" si="278"/>
        <v>43</v>
      </c>
      <c r="AC340" s="31"/>
      <c r="AD340" s="31">
        <f t="shared" si="279"/>
        <v>47</v>
      </c>
      <c r="AE340" s="32">
        <f t="shared" si="280"/>
        <v>21</v>
      </c>
      <c r="AF340" s="32">
        <f t="shared" si="281"/>
        <v>23</v>
      </c>
    </row>
    <row r="341" spans="1:36" s="14" customFormat="1" ht="21" customHeight="1">
      <c r="A341" s="62">
        <v>117</v>
      </c>
      <c r="B341" s="24" t="s">
        <v>598</v>
      </c>
      <c r="C341" s="25"/>
      <c r="D341" s="33" t="s">
        <v>605</v>
      </c>
      <c r="E341" s="33" t="s">
        <v>610</v>
      </c>
      <c r="F341" s="33"/>
      <c r="G341" s="27"/>
      <c r="H341" s="27"/>
      <c r="I341" s="166"/>
      <c r="J341" s="166"/>
      <c r="K341" s="27"/>
      <c r="L341" s="27"/>
      <c r="M341" s="27"/>
      <c r="N341" s="25">
        <v>925</v>
      </c>
      <c r="O341" s="28">
        <f t="shared" si="270"/>
        <v>953</v>
      </c>
      <c r="P341" s="21"/>
      <c r="Q341" s="28">
        <f t="shared" si="271"/>
        <v>1048</v>
      </c>
      <c r="R341" s="28">
        <f t="shared" si="272"/>
        <v>1144</v>
      </c>
      <c r="S341" s="25">
        <v>40</v>
      </c>
      <c r="T341" s="25">
        <v>10</v>
      </c>
      <c r="U341" s="17"/>
      <c r="V341" s="25">
        <f t="shared" si="273"/>
        <v>30</v>
      </c>
      <c r="W341" s="25">
        <f t="shared" si="274"/>
        <v>31449</v>
      </c>
      <c r="X341" s="25">
        <f t="shared" si="275"/>
        <v>37752</v>
      </c>
      <c r="Y341" s="25"/>
      <c r="Z341" s="30">
        <f t="shared" si="276"/>
        <v>34584</v>
      </c>
      <c r="AA341" s="31">
        <f t="shared" si="277"/>
        <v>31</v>
      </c>
      <c r="AB341" s="31">
        <f t="shared" si="278"/>
        <v>48</v>
      </c>
      <c r="AC341" s="31"/>
      <c r="AD341" s="31">
        <f t="shared" si="279"/>
        <v>52</v>
      </c>
      <c r="AE341" s="32">
        <f t="shared" si="280"/>
        <v>24</v>
      </c>
      <c r="AF341" s="32">
        <f t="shared" si="281"/>
        <v>26</v>
      </c>
    </row>
    <row r="342" spans="1:36" s="14" customFormat="1" ht="21" customHeight="1">
      <c r="A342" s="62">
        <v>118</v>
      </c>
      <c r="B342" s="24" t="s">
        <v>598</v>
      </c>
      <c r="C342" s="25"/>
      <c r="D342" s="33" t="s">
        <v>611</v>
      </c>
      <c r="E342" s="33" t="s">
        <v>611</v>
      </c>
      <c r="F342" s="33"/>
      <c r="G342" s="27"/>
      <c r="H342" s="27"/>
      <c r="I342" s="166"/>
      <c r="J342" s="166"/>
      <c r="K342" s="27"/>
      <c r="L342" s="27"/>
      <c r="M342" s="27"/>
      <c r="N342" s="25">
        <v>555</v>
      </c>
      <c r="O342" s="28">
        <f t="shared" si="270"/>
        <v>572</v>
      </c>
      <c r="P342" s="21"/>
      <c r="Q342" s="28">
        <f t="shared" si="271"/>
        <v>629</v>
      </c>
      <c r="R342" s="28">
        <f t="shared" si="272"/>
        <v>686</v>
      </c>
      <c r="S342" s="25">
        <v>40</v>
      </c>
      <c r="T342" s="25">
        <v>10</v>
      </c>
      <c r="U342" s="17"/>
      <c r="V342" s="25">
        <f t="shared" si="273"/>
        <v>30</v>
      </c>
      <c r="W342" s="25">
        <f t="shared" si="274"/>
        <v>18876</v>
      </c>
      <c r="X342" s="25">
        <f t="shared" si="275"/>
        <v>22638</v>
      </c>
      <c r="Y342" s="25"/>
      <c r="Z342" s="30">
        <f t="shared" si="276"/>
        <v>20757</v>
      </c>
      <c r="AA342" s="31">
        <f t="shared" si="277"/>
        <v>19</v>
      </c>
      <c r="AB342" s="31">
        <f t="shared" si="278"/>
        <v>29</v>
      </c>
      <c r="AC342" s="31"/>
      <c r="AD342" s="31">
        <f t="shared" si="279"/>
        <v>31</v>
      </c>
      <c r="AE342" s="32">
        <f t="shared" si="280"/>
        <v>14</v>
      </c>
      <c r="AF342" s="32">
        <f t="shared" si="281"/>
        <v>16</v>
      </c>
    </row>
    <row r="343" spans="1:36" s="14" customFormat="1" ht="21" customHeight="1">
      <c r="A343" s="62"/>
      <c r="B343" s="190"/>
      <c r="C343" s="167"/>
      <c r="D343" s="169"/>
      <c r="E343" s="169"/>
      <c r="F343" s="169"/>
      <c r="G343" s="170"/>
      <c r="H343" s="170"/>
      <c r="I343" s="171"/>
      <c r="J343" s="171"/>
      <c r="K343" s="170"/>
      <c r="L343" s="170"/>
      <c r="M343" s="170"/>
      <c r="N343" s="167"/>
      <c r="O343" s="172"/>
      <c r="P343" s="188"/>
      <c r="Q343" s="172"/>
      <c r="R343" s="172"/>
      <c r="S343" s="167"/>
      <c r="T343" s="167"/>
      <c r="U343" s="189"/>
      <c r="V343" s="167"/>
      <c r="W343" s="167"/>
      <c r="X343" s="167"/>
      <c r="Y343" s="167"/>
      <c r="Z343" s="191"/>
      <c r="AA343" s="31"/>
      <c r="AB343" s="31"/>
      <c r="AC343" s="31"/>
      <c r="AD343" s="31"/>
      <c r="AE343" s="32"/>
      <c r="AF343" s="32"/>
    </row>
    <row r="344" spans="1:36" s="14" customFormat="1" ht="21" customHeight="1">
      <c r="A344" s="62"/>
      <c r="B344" s="24" t="s">
        <v>527</v>
      </c>
      <c r="C344" s="25">
        <v>10</v>
      </c>
      <c r="D344" s="33"/>
      <c r="E344" s="33"/>
      <c r="F344" s="33"/>
      <c r="G344" s="27"/>
      <c r="H344" s="27"/>
      <c r="I344" s="166">
        <v>5</v>
      </c>
      <c r="J344" s="166" t="s">
        <v>5</v>
      </c>
      <c r="K344" s="27" t="s">
        <v>528</v>
      </c>
      <c r="L344" s="27">
        <v>3</v>
      </c>
      <c r="M344" s="61" t="s">
        <v>2</v>
      </c>
      <c r="N344" s="25"/>
      <c r="O344" s="28"/>
      <c r="P344" s="21"/>
      <c r="Q344" s="28">
        <f>SUM(Q345:Q354)</f>
        <v>8718</v>
      </c>
      <c r="R344" s="28">
        <f>SUM(R345:R354)</f>
        <v>9511</v>
      </c>
      <c r="S344" s="28">
        <f>SUM(S345:S354)</f>
        <v>400</v>
      </c>
      <c r="T344" s="28">
        <f>SUM(T345:T354)</f>
        <v>100</v>
      </c>
      <c r="U344" s="21"/>
      <c r="V344" s="28"/>
      <c r="W344" s="28">
        <f>SUM(W345:W354)</f>
        <v>261558</v>
      </c>
      <c r="X344" s="28">
        <f>SUM(X345:X354)</f>
        <v>313863</v>
      </c>
      <c r="Y344" s="28">
        <v>12</v>
      </c>
      <c r="Z344" s="22">
        <f>SUM(Z345:Z354)</f>
        <v>287694</v>
      </c>
      <c r="AA344" s="31"/>
      <c r="AB344" s="31"/>
      <c r="AC344" s="31"/>
      <c r="AD344" s="31"/>
      <c r="AE344" s="32"/>
      <c r="AF344" s="32"/>
      <c r="AJ344" s="14">
        <v>287694</v>
      </c>
    </row>
    <row r="345" spans="1:36" s="14" customFormat="1" ht="21" customHeight="1">
      <c r="A345" s="62">
        <v>61</v>
      </c>
      <c r="B345" s="24" t="s">
        <v>529</v>
      </c>
      <c r="C345" s="25"/>
      <c r="D345" s="33" t="s">
        <v>525</v>
      </c>
      <c r="E345" s="33" t="s">
        <v>525</v>
      </c>
      <c r="F345" s="33"/>
      <c r="G345" s="27"/>
      <c r="H345" s="27"/>
      <c r="I345" s="27"/>
      <c r="J345" s="27"/>
      <c r="K345" s="27"/>
      <c r="L345" s="27"/>
      <c r="M345" s="27"/>
      <c r="N345" s="25">
        <v>1215</v>
      </c>
      <c r="O345" s="28">
        <f t="shared" ref="O345:O354" si="282">ROUND(1.03*N345,0)</f>
        <v>1251</v>
      </c>
      <c r="P345" s="21"/>
      <c r="Q345" s="28">
        <f t="shared" ref="Q345:Q354" si="283">ROUND(O345*1.1,0)</f>
        <v>1376</v>
      </c>
      <c r="R345" s="28">
        <f t="shared" ref="R345:R354" si="284">ROUND(O345*1.2,0)</f>
        <v>1501</v>
      </c>
      <c r="S345" s="25">
        <v>40</v>
      </c>
      <c r="T345" s="25">
        <v>10</v>
      </c>
      <c r="U345" s="17"/>
      <c r="V345" s="25">
        <f t="shared" ref="V345:V354" si="285">IF((S345-T345)&lt;15,15,S345-T345)</f>
        <v>30</v>
      </c>
      <c r="W345" s="25">
        <f t="shared" ref="W345:W354" si="286">ROUND((O345*V345)*1.1,0)</f>
        <v>41283</v>
      </c>
      <c r="X345" s="25">
        <f t="shared" ref="X345:X354" si="287">ROUND((R345*V345*1.1),0)</f>
        <v>49533</v>
      </c>
      <c r="Y345" s="25"/>
      <c r="Z345" s="30">
        <f t="shared" ref="Z345:Z354" si="288">ROUND((Q345*V345*1.1),0)</f>
        <v>45408</v>
      </c>
      <c r="AA345" s="31"/>
      <c r="AB345" s="31"/>
      <c r="AC345" s="31"/>
      <c r="AD345" s="31"/>
      <c r="AE345" s="32"/>
      <c r="AF345" s="32"/>
    </row>
    <row r="346" spans="1:36" s="14" customFormat="1" ht="21" customHeight="1">
      <c r="A346" s="62">
        <v>62</v>
      </c>
      <c r="B346" s="24" t="s">
        <v>529</v>
      </c>
      <c r="C346" s="25"/>
      <c r="D346" s="33" t="s">
        <v>525</v>
      </c>
      <c r="E346" s="33" t="s">
        <v>530</v>
      </c>
      <c r="F346" s="33"/>
      <c r="G346" s="27"/>
      <c r="H346" s="27"/>
      <c r="I346" s="166"/>
      <c r="J346" s="166"/>
      <c r="K346" s="27"/>
      <c r="L346" s="27"/>
      <c r="M346" s="27"/>
      <c r="N346" s="25">
        <v>1356</v>
      </c>
      <c r="O346" s="28">
        <f t="shared" si="282"/>
        <v>1397</v>
      </c>
      <c r="P346" s="21"/>
      <c r="Q346" s="28">
        <f t="shared" si="283"/>
        <v>1537</v>
      </c>
      <c r="R346" s="28">
        <f t="shared" si="284"/>
        <v>1676</v>
      </c>
      <c r="S346" s="25">
        <v>40</v>
      </c>
      <c r="T346" s="25">
        <v>10</v>
      </c>
      <c r="U346" s="17"/>
      <c r="V346" s="25">
        <f t="shared" si="285"/>
        <v>30</v>
      </c>
      <c r="W346" s="25">
        <f t="shared" si="286"/>
        <v>46101</v>
      </c>
      <c r="X346" s="25">
        <f t="shared" si="287"/>
        <v>55308</v>
      </c>
      <c r="Y346" s="25"/>
      <c r="Z346" s="30">
        <f t="shared" si="288"/>
        <v>50721</v>
      </c>
      <c r="AA346" s="31"/>
      <c r="AB346" s="31"/>
      <c r="AC346" s="31"/>
      <c r="AD346" s="31"/>
      <c r="AE346" s="32"/>
      <c r="AF346" s="32"/>
    </row>
    <row r="347" spans="1:36" s="14" customFormat="1" ht="21" customHeight="1">
      <c r="A347" s="62">
        <v>63</v>
      </c>
      <c r="B347" s="24" t="s">
        <v>529</v>
      </c>
      <c r="C347" s="25"/>
      <c r="D347" s="33" t="s">
        <v>525</v>
      </c>
      <c r="E347" s="33" t="s">
        <v>531</v>
      </c>
      <c r="F347" s="33"/>
      <c r="G347" s="27"/>
      <c r="H347" s="27"/>
      <c r="I347" s="166"/>
      <c r="J347" s="166"/>
      <c r="K347" s="27"/>
      <c r="L347" s="27"/>
      <c r="M347" s="27"/>
      <c r="N347" s="25">
        <v>593</v>
      </c>
      <c r="O347" s="28">
        <f t="shared" si="282"/>
        <v>611</v>
      </c>
      <c r="P347" s="21"/>
      <c r="Q347" s="28">
        <f t="shared" si="283"/>
        <v>672</v>
      </c>
      <c r="R347" s="28">
        <f t="shared" si="284"/>
        <v>733</v>
      </c>
      <c r="S347" s="25">
        <v>40</v>
      </c>
      <c r="T347" s="25">
        <v>10</v>
      </c>
      <c r="U347" s="17"/>
      <c r="V347" s="25">
        <f t="shared" si="285"/>
        <v>30</v>
      </c>
      <c r="W347" s="25">
        <f t="shared" si="286"/>
        <v>20163</v>
      </c>
      <c r="X347" s="25">
        <f t="shared" si="287"/>
        <v>24189</v>
      </c>
      <c r="Y347" s="25"/>
      <c r="Z347" s="30">
        <f t="shared" si="288"/>
        <v>22176</v>
      </c>
      <c r="AA347" s="31"/>
      <c r="AB347" s="31"/>
      <c r="AC347" s="31"/>
      <c r="AD347" s="31"/>
      <c r="AE347" s="32"/>
      <c r="AF347" s="32"/>
    </row>
    <row r="348" spans="1:36" s="14" customFormat="1" ht="21" customHeight="1">
      <c r="A348" s="62">
        <v>64</v>
      </c>
      <c r="B348" s="24" t="s">
        <v>529</v>
      </c>
      <c r="C348" s="25"/>
      <c r="D348" s="33" t="s">
        <v>525</v>
      </c>
      <c r="E348" s="33" t="s">
        <v>532</v>
      </c>
      <c r="F348" s="33"/>
      <c r="G348" s="27"/>
      <c r="H348" s="27"/>
      <c r="I348" s="166"/>
      <c r="J348" s="166"/>
      <c r="K348" s="27"/>
      <c r="L348" s="27"/>
      <c r="M348" s="27"/>
      <c r="N348" s="25">
        <v>575</v>
      </c>
      <c r="O348" s="28">
        <f t="shared" si="282"/>
        <v>592</v>
      </c>
      <c r="P348" s="21"/>
      <c r="Q348" s="28">
        <f t="shared" si="283"/>
        <v>651</v>
      </c>
      <c r="R348" s="28">
        <f t="shared" si="284"/>
        <v>710</v>
      </c>
      <c r="S348" s="25">
        <v>40</v>
      </c>
      <c r="T348" s="25">
        <v>10</v>
      </c>
      <c r="U348" s="17"/>
      <c r="V348" s="25">
        <f t="shared" si="285"/>
        <v>30</v>
      </c>
      <c r="W348" s="25">
        <f t="shared" si="286"/>
        <v>19536</v>
      </c>
      <c r="X348" s="25">
        <f t="shared" si="287"/>
        <v>23430</v>
      </c>
      <c r="Y348" s="25"/>
      <c r="Z348" s="30">
        <f t="shared" si="288"/>
        <v>21483</v>
      </c>
      <c r="AA348" s="31"/>
      <c r="AB348" s="31"/>
      <c r="AC348" s="31"/>
      <c r="AD348" s="31"/>
      <c r="AE348" s="32"/>
      <c r="AF348" s="32"/>
    </row>
    <row r="349" spans="1:36" s="14" customFormat="1" ht="21" customHeight="1">
      <c r="A349" s="62">
        <v>65</v>
      </c>
      <c r="B349" s="24" t="s">
        <v>529</v>
      </c>
      <c r="C349" s="25"/>
      <c r="D349" s="33" t="s">
        <v>533</v>
      </c>
      <c r="E349" s="33" t="s">
        <v>534</v>
      </c>
      <c r="F349" s="33"/>
      <c r="G349" s="166"/>
      <c r="H349" s="166"/>
      <c r="I349" s="166"/>
      <c r="J349" s="166"/>
      <c r="K349" s="27"/>
      <c r="L349" s="27"/>
      <c r="M349" s="27"/>
      <c r="N349" s="25">
        <v>761</v>
      </c>
      <c r="O349" s="28">
        <f t="shared" si="282"/>
        <v>784</v>
      </c>
      <c r="P349" s="21"/>
      <c r="Q349" s="28">
        <f t="shared" si="283"/>
        <v>862</v>
      </c>
      <c r="R349" s="28">
        <f t="shared" si="284"/>
        <v>941</v>
      </c>
      <c r="S349" s="25">
        <v>40</v>
      </c>
      <c r="T349" s="25">
        <v>10</v>
      </c>
      <c r="U349" s="17"/>
      <c r="V349" s="25">
        <f t="shared" si="285"/>
        <v>30</v>
      </c>
      <c r="W349" s="25">
        <f t="shared" si="286"/>
        <v>25872</v>
      </c>
      <c r="X349" s="25">
        <f t="shared" si="287"/>
        <v>31053</v>
      </c>
      <c r="Y349" s="25"/>
      <c r="Z349" s="30">
        <f t="shared" si="288"/>
        <v>28446</v>
      </c>
      <c r="AA349" s="31"/>
      <c r="AB349" s="31"/>
      <c r="AC349" s="31"/>
      <c r="AD349" s="31"/>
      <c r="AE349" s="32"/>
      <c r="AF349" s="32"/>
    </row>
    <row r="350" spans="1:36" s="14" customFormat="1" ht="21" customHeight="1">
      <c r="A350" s="62">
        <v>66</v>
      </c>
      <c r="B350" s="24" t="s">
        <v>529</v>
      </c>
      <c r="C350" s="25"/>
      <c r="D350" s="33" t="s">
        <v>533</v>
      </c>
      <c r="E350" s="33" t="s">
        <v>535</v>
      </c>
      <c r="F350" s="33"/>
      <c r="G350" s="166"/>
      <c r="H350" s="166"/>
      <c r="I350" s="166"/>
      <c r="J350" s="166"/>
      <c r="K350" s="27"/>
      <c r="L350" s="27"/>
      <c r="M350" s="27"/>
      <c r="N350" s="25">
        <v>450</v>
      </c>
      <c r="O350" s="28">
        <f t="shared" si="282"/>
        <v>464</v>
      </c>
      <c r="P350" s="21"/>
      <c r="Q350" s="28">
        <f t="shared" si="283"/>
        <v>510</v>
      </c>
      <c r="R350" s="28">
        <f t="shared" si="284"/>
        <v>557</v>
      </c>
      <c r="S350" s="25">
        <v>40</v>
      </c>
      <c r="T350" s="25">
        <v>10</v>
      </c>
      <c r="U350" s="17"/>
      <c r="V350" s="25">
        <f t="shared" si="285"/>
        <v>30</v>
      </c>
      <c r="W350" s="25">
        <f t="shared" si="286"/>
        <v>15312</v>
      </c>
      <c r="X350" s="25">
        <f t="shared" si="287"/>
        <v>18381</v>
      </c>
      <c r="Y350" s="25"/>
      <c r="Z350" s="30">
        <f t="shared" si="288"/>
        <v>16830</v>
      </c>
      <c r="AA350" s="31"/>
      <c r="AB350" s="31"/>
      <c r="AC350" s="31"/>
      <c r="AD350" s="31"/>
      <c r="AE350" s="32"/>
      <c r="AF350" s="32"/>
    </row>
    <row r="351" spans="1:36" s="14" customFormat="1" ht="21" customHeight="1">
      <c r="A351" s="62">
        <v>67</v>
      </c>
      <c r="B351" s="24" t="s">
        <v>529</v>
      </c>
      <c r="C351" s="25"/>
      <c r="D351" s="33" t="s">
        <v>533</v>
      </c>
      <c r="E351" s="33" t="s">
        <v>536</v>
      </c>
      <c r="F351" s="33"/>
      <c r="G351" s="166"/>
      <c r="H351" s="166"/>
      <c r="I351" s="166"/>
      <c r="J351" s="166"/>
      <c r="K351" s="27"/>
      <c r="L351" s="27"/>
      <c r="M351" s="27"/>
      <c r="N351" s="25">
        <v>500</v>
      </c>
      <c r="O351" s="28">
        <f t="shared" si="282"/>
        <v>515</v>
      </c>
      <c r="P351" s="21"/>
      <c r="Q351" s="28">
        <f t="shared" si="283"/>
        <v>567</v>
      </c>
      <c r="R351" s="28">
        <f t="shared" si="284"/>
        <v>618</v>
      </c>
      <c r="S351" s="25">
        <v>40</v>
      </c>
      <c r="T351" s="25">
        <v>10</v>
      </c>
      <c r="U351" s="17"/>
      <c r="V351" s="25">
        <f t="shared" si="285"/>
        <v>30</v>
      </c>
      <c r="W351" s="25">
        <f t="shared" si="286"/>
        <v>16995</v>
      </c>
      <c r="X351" s="25">
        <f t="shared" si="287"/>
        <v>20394</v>
      </c>
      <c r="Y351" s="25"/>
      <c r="Z351" s="30">
        <f t="shared" si="288"/>
        <v>18711</v>
      </c>
      <c r="AA351" s="31"/>
      <c r="AB351" s="31"/>
      <c r="AC351" s="31"/>
      <c r="AD351" s="31"/>
      <c r="AE351" s="32"/>
      <c r="AF351" s="32"/>
    </row>
    <row r="352" spans="1:36" s="14" customFormat="1" ht="21" customHeight="1">
      <c r="A352" s="62">
        <v>68</v>
      </c>
      <c r="B352" s="24" t="s">
        <v>529</v>
      </c>
      <c r="C352" s="25"/>
      <c r="D352" s="33" t="s">
        <v>436</v>
      </c>
      <c r="E352" s="33" t="s">
        <v>537</v>
      </c>
      <c r="F352" s="33"/>
      <c r="G352" s="27"/>
      <c r="H352" s="27"/>
      <c r="I352" s="166"/>
      <c r="J352" s="166"/>
      <c r="K352" s="27"/>
      <c r="L352" s="27"/>
      <c r="M352" s="27"/>
      <c r="N352" s="25">
        <v>450</v>
      </c>
      <c r="O352" s="28">
        <f t="shared" si="282"/>
        <v>464</v>
      </c>
      <c r="P352" s="21"/>
      <c r="Q352" s="28">
        <f t="shared" si="283"/>
        <v>510</v>
      </c>
      <c r="R352" s="28">
        <f t="shared" si="284"/>
        <v>557</v>
      </c>
      <c r="S352" s="25">
        <v>40</v>
      </c>
      <c r="T352" s="25">
        <v>10</v>
      </c>
      <c r="U352" s="17"/>
      <c r="V352" s="25">
        <f t="shared" si="285"/>
        <v>30</v>
      </c>
      <c r="W352" s="25">
        <f t="shared" si="286"/>
        <v>15312</v>
      </c>
      <c r="X352" s="25">
        <f t="shared" si="287"/>
        <v>18381</v>
      </c>
      <c r="Y352" s="25"/>
      <c r="Z352" s="30">
        <f t="shared" si="288"/>
        <v>16830</v>
      </c>
      <c r="AA352" s="31"/>
      <c r="AB352" s="31"/>
      <c r="AC352" s="31"/>
      <c r="AD352" s="31"/>
      <c r="AE352" s="32"/>
      <c r="AF352" s="32"/>
    </row>
    <row r="353" spans="1:36" s="14" customFormat="1" ht="21" customHeight="1">
      <c r="A353" s="62">
        <v>69</v>
      </c>
      <c r="B353" s="24" t="s">
        <v>529</v>
      </c>
      <c r="C353" s="25"/>
      <c r="D353" s="33" t="s">
        <v>436</v>
      </c>
      <c r="E353" s="33" t="s">
        <v>436</v>
      </c>
      <c r="F353" s="33"/>
      <c r="G353" s="27"/>
      <c r="H353" s="27"/>
      <c r="I353" s="166"/>
      <c r="J353" s="166"/>
      <c r="K353" s="27"/>
      <c r="L353" s="27"/>
      <c r="M353" s="27"/>
      <c r="N353" s="25">
        <v>980</v>
      </c>
      <c r="O353" s="28">
        <f t="shared" si="282"/>
        <v>1009</v>
      </c>
      <c r="P353" s="21"/>
      <c r="Q353" s="28">
        <f t="shared" si="283"/>
        <v>1110</v>
      </c>
      <c r="R353" s="28">
        <f t="shared" si="284"/>
        <v>1211</v>
      </c>
      <c r="S353" s="25">
        <v>40</v>
      </c>
      <c r="T353" s="25">
        <v>10</v>
      </c>
      <c r="U353" s="17"/>
      <c r="V353" s="25">
        <f t="shared" si="285"/>
        <v>30</v>
      </c>
      <c r="W353" s="25">
        <f t="shared" si="286"/>
        <v>33297</v>
      </c>
      <c r="X353" s="25">
        <f t="shared" si="287"/>
        <v>39963</v>
      </c>
      <c r="Y353" s="25"/>
      <c r="Z353" s="30">
        <f t="shared" si="288"/>
        <v>36630</v>
      </c>
      <c r="AA353" s="31"/>
      <c r="AB353" s="31"/>
      <c r="AC353" s="31"/>
      <c r="AD353" s="31"/>
      <c r="AE353" s="32"/>
      <c r="AF353" s="32"/>
    </row>
    <row r="354" spans="1:36" s="14" customFormat="1" ht="21" customHeight="1">
      <c r="A354" s="62">
        <v>70</v>
      </c>
      <c r="B354" s="24" t="s">
        <v>529</v>
      </c>
      <c r="C354" s="25"/>
      <c r="D354" s="33" t="s">
        <v>436</v>
      </c>
      <c r="E354" s="33" t="s">
        <v>538</v>
      </c>
      <c r="F354" s="33"/>
      <c r="G354" s="27"/>
      <c r="H354" s="27"/>
      <c r="I354" s="166"/>
      <c r="J354" s="166"/>
      <c r="K354" s="27"/>
      <c r="L354" s="27"/>
      <c r="M354" s="27"/>
      <c r="N354" s="25">
        <v>815</v>
      </c>
      <c r="O354" s="28">
        <f t="shared" si="282"/>
        <v>839</v>
      </c>
      <c r="P354" s="21"/>
      <c r="Q354" s="28">
        <f t="shared" si="283"/>
        <v>923</v>
      </c>
      <c r="R354" s="28">
        <f t="shared" si="284"/>
        <v>1007</v>
      </c>
      <c r="S354" s="25">
        <v>40</v>
      </c>
      <c r="T354" s="25">
        <v>10</v>
      </c>
      <c r="U354" s="17"/>
      <c r="V354" s="25">
        <f t="shared" si="285"/>
        <v>30</v>
      </c>
      <c r="W354" s="25">
        <f t="shared" si="286"/>
        <v>27687</v>
      </c>
      <c r="X354" s="25">
        <f t="shared" si="287"/>
        <v>33231</v>
      </c>
      <c r="Y354" s="25"/>
      <c r="Z354" s="30">
        <f t="shared" si="288"/>
        <v>30459</v>
      </c>
      <c r="AA354" s="31"/>
      <c r="AB354" s="31"/>
      <c r="AC354" s="31"/>
      <c r="AD354" s="31"/>
      <c r="AE354" s="32"/>
      <c r="AF354" s="32"/>
    </row>
    <row r="355" spans="1:36" s="14" customFormat="1" ht="21" customHeight="1">
      <c r="A355" s="62"/>
      <c r="B355" s="24" t="s">
        <v>539</v>
      </c>
      <c r="C355" s="25">
        <v>8</v>
      </c>
      <c r="D355" s="33"/>
      <c r="E355" s="33"/>
      <c r="F355" s="33"/>
      <c r="G355" s="27"/>
      <c r="H355" s="27"/>
      <c r="I355" s="166">
        <v>5</v>
      </c>
      <c r="J355" s="166" t="s">
        <v>5</v>
      </c>
      <c r="K355" s="27" t="s">
        <v>540</v>
      </c>
      <c r="L355" s="27">
        <v>10</v>
      </c>
      <c r="M355" s="61" t="s">
        <v>2</v>
      </c>
      <c r="N355" s="25"/>
      <c r="O355" s="28"/>
      <c r="P355" s="21"/>
      <c r="Q355" s="28">
        <f>SUM(Q356:Q363)</f>
        <v>8812</v>
      </c>
      <c r="R355" s="28">
        <f>SUM(R356:R363)</f>
        <v>9614</v>
      </c>
      <c r="S355" s="28">
        <f>SUM(S356:S363)</f>
        <v>320</v>
      </c>
      <c r="T355" s="28">
        <f>SUM(T356:T363)</f>
        <v>80</v>
      </c>
      <c r="U355" s="21"/>
      <c r="V355" s="28"/>
      <c r="W355" s="28">
        <f>SUM(W356:W363)</f>
        <v>264363</v>
      </c>
      <c r="X355" s="28">
        <f>SUM(X356:X363)</f>
        <v>317262</v>
      </c>
      <c r="Y355" s="28">
        <v>12</v>
      </c>
      <c r="Z355" s="22">
        <f>SUM(Z356:Z363)</f>
        <v>290796</v>
      </c>
      <c r="AA355" s="31"/>
      <c r="AB355" s="31"/>
      <c r="AC355" s="31"/>
      <c r="AD355" s="31"/>
      <c r="AE355" s="32"/>
      <c r="AF355" s="32"/>
      <c r="AJ355" s="14">
        <v>290796</v>
      </c>
    </row>
    <row r="356" spans="1:36" s="14" customFormat="1" ht="21" customHeight="1">
      <c r="A356" s="62">
        <v>71</v>
      </c>
      <c r="B356" s="24" t="s">
        <v>529</v>
      </c>
      <c r="C356" s="25"/>
      <c r="D356" s="33" t="s">
        <v>529</v>
      </c>
      <c r="E356" s="33" t="s">
        <v>529</v>
      </c>
      <c r="F356" s="33"/>
      <c r="G356" s="27"/>
      <c r="H356" s="27"/>
      <c r="I356" s="27"/>
      <c r="J356" s="27"/>
      <c r="K356" s="27"/>
      <c r="L356" s="27"/>
      <c r="M356" s="27"/>
      <c r="N356" s="25">
        <v>1723</v>
      </c>
      <c r="O356" s="28">
        <f t="shared" ref="O356:O363" si="289">ROUND(1.03*N356,0)</f>
        <v>1775</v>
      </c>
      <c r="P356" s="21"/>
      <c r="Q356" s="28">
        <f t="shared" ref="Q356:Q363" si="290">ROUND(O356*1.1,0)</f>
        <v>1953</v>
      </c>
      <c r="R356" s="28">
        <f t="shared" ref="R356:R363" si="291">ROUND(O356*1.2,0)</f>
        <v>2130</v>
      </c>
      <c r="S356" s="25">
        <v>40</v>
      </c>
      <c r="T356" s="25">
        <v>10</v>
      </c>
      <c r="U356" s="17"/>
      <c r="V356" s="25">
        <f t="shared" ref="V356:V363" si="292">IF((S356-T356)&lt;15,15,S356-T356)</f>
        <v>30</v>
      </c>
      <c r="W356" s="25">
        <f t="shared" ref="W356:W363" si="293">ROUND((O356*V356)*1.1,0)</f>
        <v>58575</v>
      </c>
      <c r="X356" s="25">
        <f t="shared" ref="X356:X363" si="294">ROUND((R356*V356*1.1),0)</f>
        <v>70290</v>
      </c>
      <c r="Y356" s="25"/>
      <c r="Z356" s="30">
        <f t="shared" ref="Z356:Z363" si="295">ROUND((Q356*V356*1.1),0)</f>
        <v>64449</v>
      </c>
      <c r="AA356" s="31"/>
      <c r="AB356" s="31"/>
      <c r="AC356" s="31"/>
      <c r="AD356" s="31"/>
      <c r="AE356" s="32"/>
      <c r="AF356" s="32"/>
    </row>
    <row r="357" spans="1:36" s="14" customFormat="1" ht="21" customHeight="1">
      <c r="A357" s="62">
        <v>72</v>
      </c>
      <c r="B357" s="24" t="s">
        <v>529</v>
      </c>
      <c r="C357" s="25"/>
      <c r="D357" s="33" t="s">
        <v>529</v>
      </c>
      <c r="E357" s="33" t="s">
        <v>541</v>
      </c>
      <c r="F357" s="33"/>
      <c r="G357" s="27"/>
      <c r="H357" s="27"/>
      <c r="I357" s="166"/>
      <c r="J357" s="166"/>
      <c r="K357" s="27"/>
      <c r="L357" s="27"/>
      <c r="M357" s="27"/>
      <c r="N357" s="25">
        <v>662</v>
      </c>
      <c r="O357" s="28">
        <f t="shared" si="289"/>
        <v>682</v>
      </c>
      <c r="P357" s="21"/>
      <c r="Q357" s="28">
        <f t="shared" si="290"/>
        <v>750</v>
      </c>
      <c r="R357" s="28">
        <f t="shared" si="291"/>
        <v>818</v>
      </c>
      <c r="S357" s="25">
        <v>40</v>
      </c>
      <c r="T357" s="25">
        <v>10</v>
      </c>
      <c r="U357" s="17"/>
      <c r="V357" s="25">
        <f t="shared" si="292"/>
        <v>30</v>
      </c>
      <c r="W357" s="25">
        <f t="shared" si="293"/>
        <v>22506</v>
      </c>
      <c r="X357" s="25">
        <f t="shared" si="294"/>
        <v>26994</v>
      </c>
      <c r="Y357" s="25"/>
      <c r="Z357" s="30">
        <f t="shared" si="295"/>
        <v>24750</v>
      </c>
      <c r="AA357" s="31"/>
      <c r="AB357" s="31"/>
      <c r="AC357" s="31"/>
      <c r="AD357" s="31"/>
      <c r="AE357" s="32"/>
      <c r="AF357" s="32"/>
    </row>
    <row r="358" spans="1:36" s="14" customFormat="1" ht="21" customHeight="1">
      <c r="A358" s="62">
        <v>73</v>
      </c>
      <c r="B358" s="24" t="s">
        <v>529</v>
      </c>
      <c r="C358" s="25"/>
      <c r="D358" s="33" t="s">
        <v>529</v>
      </c>
      <c r="E358" s="33" t="s">
        <v>542</v>
      </c>
      <c r="F358" s="33"/>
      <c r="G358" s="27"/>
      <c r="H358" s="27"/>
      <c r="I358" s="166"/>
      <c r="J358" s="166"/>
      <c r="K358" s="27"/>
      <c r="L358" s="27"/>
      <c r="M358" s="27"/>
      <c r="N358" s="25">
        <v>466</v>
      </c>
      <c r="O358" s="28">
        <f t="shared" si="289"/>
        <v>480</v>
      </c>
      <c r="P358" s="21"/>
      <c r="Q358" s="28">
        <f t="shared" si="290"/>
        <v>528</v>
      </c>
      <c r="R358" s="28">
        <f t="shared" si="291"/>
        <v>576</v>
      </c>
      <c r="S358" s="25">
        <v>40</v>
      </c>
      <c r="T358" s="25">
        <v>10</v>
      </c>
      <c r="U358" s="17"/>
      <c r="V358" s="25">
        <f t="shared" si="292"/>
        <v>30</v>
      </c>
      <c r="W358" s="25">
        <f t="shared" si="293"/>
        <v>15840</v>
      </c>
      <c r="X358" s="25">
        <f t="shared" si="294"/>
        <v>19008</v>
      </c>
      <c r="Y358" s="25"/>
      <c r="Z358" s="30">
        <f t="shared" si="295"/>
        <v>17424</v>
      </c>
      <c r="AA358" s="31"/>
      <c r="AB358" s="31"/>
      <c r="AC358" s="31"/>
      <c r="AD358" s="31"/>
      <c r="AE358" s="32"/>
      <c r="AF358" s="32"/>
    </row>
    <row r="359" spans="1:36" s="14" customFormat="1" ht="21" customHeight="1">
      <c r="A359" s="62">
        <v>74</v>
      </c>
      <c r="B359" s="24" t="s">
        <v>529</v>
      </c>
      <c r="C359" s="25"/>
      <c r="D359" s="33" t="s">
        <v>529</v>
      </c>
      <c r="E359" s="33" t="s">
        <v>543</v>
      </c>
      <c r="F359" s="33"/>
      <c r="G359" s="27"/>
      <c r="H359" s="27"/>
      <c r="I359" s="166"/>
      <c r="J359" s="166"/>
      <c r="K359" s="27"/>
      <c r="L359" s="27"/>
      <c r="M359" s="27"/>
      <c r="N359" s="25">
        <v>896</v>
      </c>
      <c r="O359" s="28">
        <f t="shared" si="289"/>
        <v>923</v>
      </c>
      <c r="P359" s="21"/>
      <c r="Q359" s="28">
        <f t="shared" si="290"/>
        <v>1015</v>
      </c>
      <c r="R359" s="28">
        <f t="shared" si="291"/>
        <v>1108</v>
      </c>
      <c r="S359" s="25">
        <v>40</v>
      </c>
      <c r="T359" s="25">
        <v>10</v>
      </c>
      <c r="U359" s="17"/>
      <c r="V359" s="25">
        <f t="shared" si="292"/>
        <v>30</v>
      </c>
      <c r="W359" s="25">
        <f t="shared" si="293"/>
        <v>30459</v>
      </c>
      <c r="X359" s="25">
        <f t="shared" si="294"/>
        <v>36564</v>
      </c>
      <c r="Y359" s="25"/>
      <c r="Z359" s="30">
        <f t="shared" si="295"/>
        <v>33495</v>
      </c>
      <c r="AA359" s="31"/>
      <c r="AB359" s="31"/>
      <c r="AC359" s="31"/>
      <c r="AD359" s="31"/>
      <c r="AE359" s="32"/>
      <c r="AF359" s="32"/>
    </row>
    <row r="360" spans="1:36" s="14" customFormat="1" ht="21" customHeight="1">
      <c r="A360" s="62">
        <v>75</v>
      </c>
      <c r="B360" s="24" t="s">
        <v>529</v>
      </c>
      <c r="C360" s="25"/>
      <c r="D360" s="33" t="s">
        <v>529</v>
      </c>
      <c r="E360" s="33" t="s">
        <v>9</v>
      </c>
      <c r="F360" s="33"/>
      <c r="G360" s="27"/>
      <c r="H360" s="27"/>
      <c r="I360" s="166"/>
      <c r="J360" s="166"/>
      <c r="K360" s="27"/>
      <c r="L360" s="27"/>
      <c r="M360" s="27"/>
      <c r="N360" s="25">
        <v>771</v>
      </c>
      <c r="O360" s="28">
        <f t="shared" si="289"/>
        <v>794</v>
      </c>
      <c r="P360" s="21"/>
      <c r="Q360" s="28">
        <f t="shared" si="290"/>
        <v>873</v>
      </c>
      <c r="R360" s="28">
        <f t="shared" si="291"/>
        <v>953</v>
      </c>
      <c r="S360" s="25">
        <v>40</v>
      </c>
      <c r="T360" s="25">
        <v>10</v>
      </c>
      <c r="U360" s="17"/>
      <c r="V360" s="25">
        <f t="shared" si="292"/>
        <v>30</v>
      </c>
      <c r="W360" s="25">
        <f t="shared" si="293"/>
        <v>26202</v>
      </c>
      <c r="X360" s="25">
        <f t="shared" si="294"/>
        <v>31449</v>
      </c>
      <c r="Y360" s="25"/>
      <c r="Z360" s="30">
        <f t="shared" si="295"/>
        <v>28809</v>
      </c>
      <c r="AA360" s="31"/>
      <c r="AB360" s="31"/>
      <c r="AC360" s="31"/>
      <c r="AD360" s="31"/>
      <c r="AE360" s="32"/>
      <c r="AF360" s="32"/>
    </row>
    <row r="361" spans="1:36" s="14" customFormat="1" ht="21" customHeight="1">
      <c r="A361" s="62">
        <v>76</v>
      </c>
      <c r="B361" s="24" t="s">
        <v>529</v>
      </c>
      <c r="C361" s="25"/>
      <c r="D361" s="33" t="s">
        <v>533</v>
      </c>
      <c r="E361" s="33" t="s">
        <v>533</v>
      </c>
      <c r="F361" s="33"/>
      <c r="G361" s="166"/>
      <c r="H361" s="166"/>
      <c r="I361" s="166"/>
      <c r="J361" s="166"/>
      <c r="K361" s="27"/>
      <c r="L361" s="27"/>
      <c r="M361" s="27"/>
      <c r="N361" s="25">
        <v>1683</v>
      </c>
      <c r="O361" s="28">
        <f t="shared" si="289"/>
        <v>1733</v>
      </c>
      <c r="P361" s="21"/>
      <c r="Q361" s="28">
        <f t="shared" si="290"/>
        <v>1906</v>
      </c>
      <c r="R361" s="28">
        <f t="shared" si="291"/>
        <v>2080</v>
      </c>
      <c r="S361" s="25">
        <v>40</v>
      </c>
      <c r="T361" s="25">
        <v>10</v>
      </c>
      <c r="U361" s="17"/>
      <c r="V361" s="25">
        <f t="shared" si="292"/>
        <v>30</v>
      </c>
      <c r="W361" s="25">
        <f t="shared" si="293"/>
        <v>57189</v>
      </c>
      <c r="X361" s="25">
        <f t="shared" si="294"/>
        <v>68640</v>
      </c>
      <c r="Y361" s="25"/>
      <c r="Z361" s="30">
        <f t="shared" si="295"/>
        <v>62898</v>
      </c>
      <c r="AA361" s="31"/>
      <c r="AB361" s="31"/>
      <c r="AC361" s="31"/>
      <c r="AD361" s="31"/>
      <c r="AE361" s="32"/>
      <c r="AF361" s="32"/>
    </row>
    <row r="362" spans="1:36" s="14" customFormat="1" ht="21" customHeight="1">
      <c r="A362" s="62">
        <v>77</v>
      </c>
      <c r="B362" s="24" t="s">
        <v>529</v>
      </c>
      <c r="C362" s="25"/>
      <c r="D362" s="24" t="s">
        <v>544</v>
      </c>
      <c r="E362" s="33" t="s">
        <v>545</v>
      </c>
      <c r="F362" s="33"/>
      <c r="G362" s="27"/>
      <c r="H362" s="27"/>
      <c r="I362" s="166"/>
      <c r="J362" s="166"/>
      <c r="K362" s="27"/>
      <c r="L362" s="27"/>
      <c r="M362" s="27"/>
      <c r="N362" s="25">
        <v>608</v>
      </c>
      <c r="O362" s="28">
        <f t="shared" si="289"/>
        <v>626</v>
      </c>
      <c r="P362" s="21"/>
      <c r="Q362" s="28">
        <f t="shared" si="290"/>
        <v>689</v>
      </c>
      <c r="R362" s="28">
        <f t="shared" si="291"/>
        <v>751</v>
      </c>
      <c r="S362" s="25">
        <v>40</v>
      </c>
      <c r="T362" s="25">
        <v>10</v>
      </c>
      <c r="U362" s="17"/>
      <c r="V362" s="25">
        <f t="shared" si="292"/>
        <v>30</v>
      </c>
      <c r="W362" s="25">
        <f t="shared" si="293"/>
        <v>20658</v>
      </c>
      <c r="X362" s="25">
        <f t="shared" si="294"/>
        <v>24783</v>
      </c>
      <c r="Y362" s="25"/>
      <c r="Z362" s="30">
        <f t="shared" si="295"/>
        <v>22737</v>
      </c>
      <c r="AA362" s="31"/>
      <c r="AB362" s="31"/>
      <c r="AC362" s="31"/>
      <c r="AD362" s="31"/>
      <c r="AE362" s="32"/>
      <c r="AF362" s="32"/>
    </row>
    <row r="363" spans="1:36" s="14" customFormat="1" ht="21" customHeight="1">
      <c r="A363" s="62">
        <v>78</v>
      </c>
      <c r="B363" s="24" t="s">
        <v>529</v>
      </c>
      <c r="C363" s="25"/>
      <c r="D363" s="24" t="s">
        <v>544</v>
      </c>
      <c r="E363" s="33" t="s">
        <v>546</v>
      </c>
      <c r="F363" s="33"/>
      <c r="G363" s="27"/>
      <c r="H363" s="27"/>
      <c r="I363" s="166"/>
      <c r="J363" s="166"/>
      <c r="K363" s="27"/>
      <c r="L363" s="27"/>
      <c r="M363" s="27"/>
      <c r="N363" s="25">
        <v>969</v>
      </c>
      <c r="O363" s="28">
        <f t="shared" si="289"/>
        <v>998</v>
      </c>
      <c r="P363" s="21"/>
      <c r="Q363" s="28">
        <f t="shared" si="290"/>
        <v>1098</v>
      </c>
      <c r="R363" s="28">
        <f t="shared" si="291"/>
        <v>1198</v>
      </c>
      <c r="S363" s="25">
        <v>40</v>
      </c>
      <c r="T363" s="25">
        <v>10</v>
      </c>
      <c r="U363" s="17"/>
      <c r="V363" s="25">
        <f t="shared" si="292"/>
        <v>30</v>
      </c>
      <c r="W363" s="25">
        <f t="shared" si="293"/>
        <v>32934</v>
      </c>
      <c r="X363" s="25">
        <f t="shared" si="294"/>
        <v>39534</v>
      </c>
      <c r="Y363" s="25"/>
      <c r="Z363" s="30">
        <f t="shared" si="295"/>
        <v>36234</v>
      </c>
      <c r="AA363" s="31"/>
      <c r="AB363" s="31"/>
      <c r="AC363" s="31"/>
      <c r="AD363" s="31"/>
      <c r="AE363" s="32"/>
      <c r="AF363" s="32"/>
    </row>
    <row r="364" spans="1:36" s="14" customFormat="1" ht="21" customHeight="1">
      <c r="A364" s="23"/>
      <c r="B364" s="24" t="s">
        <v>405</v>
      </c>
      <c r="C364" s="25">
        <v>11</v>
      </c>
      <c r="D364" s="60"/>
      <c r="E364" s="60"/>
      <c r="F364" s="81"/>
      <c r="G364" s="82"/>
      <c r="H364" s="82"/>
      <c r="I364" s="63">
        <v>0.6</v>
      </c>
      <c r="J364" s="63" t="s">
        <v>5</v>
      </c>
      <c r="K364" s="61" t="s">
        <v>406</v>
      </c>
      <c r="L364" s="61">
        <v>2</v>
      </c>
      <c r="M364" s="27" t="s">
        <v>2</v>
      </c>
      <c r="N364" s="84"/>
      <c r="O364" s="28"/>
      <c r="P364" s="21"/>
      <c r="Q364" s="28">
        <f>SUM(Q198:Q198)</f>
        <v>0</v>
      </c>
      <c r="R364" s="28">
        <f>SUM(R198:R198)</f>
        <v>0</v>
      </c>
      <c r="S364" s="28">
        <f>SUM(S198:S198)</f>
        <v>0</v>
      </c>
      <c r="T364" s="28">
        <f>SUM(T198:T198)</f>
        <v>0</v>
      </c>
      <c r="U364" s="21"/>
      <c r="V364" s="28"/>
      <c r="W364" s="28">
        <f>SUM(W198:W198)</f>
        <v>0</v>
      </c>
      <c r="X364" s="28">
        <f>SUM(X198:X198)</f>
        <v>0</v>
      </c>
      <c r="Y364" s="28">
        <v>12</v>
      </c>
      <c r="Z364" s="22">
        <v>110965</v>
      </c>
      <c r="AA364" s="31"/>
      <c r="AB364" s="31"/>
      <c r="AC364" s="31"/>
      <c r="AD364" s="31"/>
      <c r="AE364" s="32"/>
      <c r="AF364" s="32"/>
      <c r="AJ364" s="14">
        <v>110965</v>
      </c>
    </row>
    <row r="365" spans="1:36" s="14" customFormat="1" ht="21" customHeight="1">
      <c r="A365" s="23">
        <v>93</v>
      </c>
      <c r="B365" s="24" t="s">
        <v>407</v>
      </c>
      <c r="C365" s="25"/>
      <c r="D365" s="60" t="s">
        <v>390</v>
      </c>
      <c r="E365" s="60" t="s">
        <v>408</v>
      </c>
      <c r="F365" s="24" t="s">
        <v>409</v>
      </c>
      <c r="G365" s="63"/>
      <c r="H365" s="63" t="s">
        <v>193</v>
      </c>
      <c r="I365" s="27"/>
      <c r="J365" s="27"/>
      <c r="K365" s="27"/>
      <c r="L365" s="27"/>
      <c r="M365" s="61"/>
      <c r="N365" s="28">
        <v>600</v>
      </c>
      <c r="O365" s="28">
        <f t="shared" ref="O365:O375" si="296">ROUND(1.03*N365,0)</f>
        <v>618</v>
      </c>
      <c r="P365" s="21"/>
      <c r="Q365" s="28">
        <f t="shared" ref="Q365:Q375" si="297">ROUND(O365*1.1,0)</f>
        <v>680</v>
      </c>
      <c r="R365" s="28">
        <f t="shared" ref="R365:R375" si="298">ROUND(O365*1.2,0)</f>
        <v>742</v>
      </c>
      <c r="S365" s="25">
        <v>40</v>
      </c>
      <c r="T365" s="25">
        <v>40</v>
      </c>
      <c r="U365" s="17"/>
      <c r="V365" s="25">
        <f t="shared" ref="V365:V375" si="299">IF((S365-T365)&lt;15,15,S365-T365)</f>
        <v>15</v>
      </c>
      <c r="W365" s="25">
        <f t="shared" ref="W365:W375" si="300">ROUND((O365*V365)*1.1,0)</f>
        <v>10197</v>
      </c>
      <c r="X365" s="25">
        <f t="shared" ref="X365:X375" si="301">ROUND((R365*V365*1.1),0)</f>
        <v>12243</v>
      </c>
      <c r="Y365" s="25"/>
      <c r="Z365" s="30">
        <f t="shared" ref="Z365:Z375" si="302">ROUND((Q365*V365*1.1),0)</f>
        <v>11220</v>
      </c>
      <c r="AA365" s="31"/>
      <c r="AB365" s="31"/>
      <c r="AC365" s="31"/>
      <c r="AD365" s="31"/>
      <c r="AE365" s="32"/>
      <c r="AF365" s="32"/>
    </row>
    <row r="366" spans="1:36" s="14" customFormat="1" ht="21" customHeight="1">
      <c r="A366" s="23">
        <v>94</v>
      </c>
      <c r="B366" s="24" t="s">
        <v>407</v>
      </c>
      <c r="C366" s="25"/>
      <c r="D366" s="33" t="s">
        <v>410</v>
      </c>
      <c r="E366" s="33" t="s">
        <v>411</v>
      </c>
      <c r="F366" s="24" t="s">
        <v>412</v>
      </c>
      <c r="G366" s="166"/>
      <c r="H366" s="166" t="s">
        <v>193</v>
      </c>
      <c r="I366" s="166"/>
      <c r="J366" s="166"/>
      <c r="K366" s="27"/>
      <c r="L366" s="27"/>
      <c r="M366" s="27"/>
      <c r="N366" s="28">
        <v>600</v>
      </c>
      <c r="O366" s="28">
        <f t="shared" si="296"/>
        <v>618</v>
      </c>
      <c r="P366" s="21"/>
      <c r="Q366" s="28">
        <f t="shared" si="297"/>
        <v>680</v>
      </c>
      <c r="R366" s="28">
        <f t="shared" si="298"/>
        <v>742</v>
      </c>
      <c r="S366" s="25">
        <v>40</v>
      </c>
      <c r="T366" s="25">
        <v>40</v>
      </c>
      <c r="U366" s="17"/>
      <c r="V366" s="25">
        <f t="shared" si="299"/>
        <v>15</v>
      </c>
      <c r="W366" s="25">
        <f t="shared" si="300"/>
        <v>10197</v>
      </c>
      <c r="X366" s="25">
        <f t="shared" si="301"/>
        <v>12243</v>
      </c>
      <c r="Y366" s="25"/>
      <c r="Z366" s="30">
        <f t="shared" si="302"/>
        <v>11220</v>
      </c>
      <c r="AA366" s="31"/>
      <c r="AB366" s="31"/>
      <c r="AC366" s="31"/>
      <c r="AD366" s="31"/>
      <c r="AE366" s="32"/>
      <c r="AF366" s="32"/>
    </row>
    <row r="367" spans="1:36" s="14" customFormat="1" ht="21" customHeight="1">
      <c r="A367" s="23">
        <v>95</v>
      </c>
      <c r="B367" s="24" t="s">
        <v>407</v>
      </c>
      <c r="C367" s="25"/>
      <c r="D367" s="33" t="s">
        <v>410</v>
      </c>
      <c r="E367" s="33" t="s">
        <v>413</v>
      </c>
      <c r="F367" s="24" t="s">
        <v>414</v>
      </c>
      <c r="G367" s="166"/>
      <c r="H367" s="166" t="s">
        <v>193</v>
      </c>
      <c r="I367" s="166"/>
      <c r="J367" s="166"/>
      <c r="K367" s="27"/>
      <c r="L367" s="27"/>
      <c r="M367" s="27"/>
      <c r="N367" s="28">
        <v>300</v>
      </c>
      <c r="O367" s="28">
        <f t="shared" si="296"/>
        <v>309</v>
      </c>
      <c r="P367" s="21"/>
      <c r="Q367" s="28">
        <f t="shared" si="297"/>
        <v>340</v>
      </c>
      <c r="R367" s="28">
        <f t="shared" si="298"/>
        <v>371</v>
      </c>
      <c r="S367" s="25">
        <v>40</v>
      </c>
      <c r="T367" s="25">
        <v>40</v>
      </c>
      <c r="U367" s="17"/>
      <c r="V367" s="25">
        <f t="shared" si="299"/>
        <v>15</v>
      </c>
      <c r="W367" s="25">
        <f t="shared" si="300"/>
        <v>5099</v>
      </c>
      <c r="X367" s="25">
        <f t="shared" si="301"/>
        <v>6122</v>
      </c>
      <c r="Y367" s="25"/>
      <c r="Z367" s="30">
        <f t="shared" si="302"/>
        <v>5610</v>
      </c>
      <c r="AA367" s="31"/>
      <c r="AB367" s="31"/>
      <c r="AC367" s="31"/>
      <c r="AD367" s="31"/>
      <c r="AE367" s="32"/>
      <c r="AF367" s="32"/>
    </row>
    <row r="368" spans="1:36" s="14" customFormat="1" ht="21" customHeight="1">
      <c r="A368" s="23">
        <v>96</v>
      </c>
      <c r="B368" s="24" t="s">
        <v>415</v>
      </c>
      <c r="C368" s="25"/>
      <c r="D368" s="33" t="s">
        <v>416</v>
      </c>
      <c r="E368" s="33" t="s">
        <v>417</v>
      </c>
      <c r="F368" s="24" t="s">
        <v>418</v>
      </c>
      <c r="G368" s="166"/>
      <c r="H368" s="166" t="s">
        <v>193</v>
      </c>
      <c r="I368" s="166"/>
      <c r="J368" s="166"/>
      <c r="K368" s="27"/>
      <c r="L368" s="27"/>
      <c r="M368" s="27"/>
      <c r="N368" s="28">
        <v>300</v>
      </c>
      <c r="O368" s="28">
        <f t="shared" si="296"/>
        <v>309</v>
      </c>
      <c r="P368" s="21"/>
      <c r="Q368" s="28">
        <f t="shared" si="297"/>
        <v>340</v>
      </c>
      <c r="R368" s="28">
        <f t="shared" si="298"/>
        <v>371</v>
      </c>
      <c r="S368" s="25">
        <v>40</v>
      </c>
      <c r="T368" s="25">
        <v>40</v>
      </c>
      <c r="U368" s="17"/>
      <c r="V368" s="25">
        <f t="shared" si="299"/>
        <v>15</v>
      </c>
      <c r="W368" s="25">
        <f t="shared" si="300"/>
        <v>5099</v>
      </c>
      <c r="X368" s="25">
        <f t="shared" si="301"/>
        <v>6122</v>
      </c>
      <c r="Y368" s="25"/>
      <c r="Z368" s="30">
        <f t="shared" si="302"/>
        <v>5610</v>
      </c>
      <c r="AA368" s="31"/>
      <c r="AB368" s="31"/>
      <c r="AC368" s="31"/>
      <c r="AD368" s="31"/>
      <c r="AE368" s="32"/>
      <c r="AF368" s="32"/>
    </row>
    <row r="369" spans="1:36" s="14" customFormat="1" ht="21" customHeight="1">
      <c r="A369" s="23">
        <v>97</v>
      </c>
      <c r="B369" s="24" t="s">
        <v>415</v>
      </c>
      <c r="C369" s="25"/>
      <c r="D369" s="33" t="s">
        <v>416</v>
      </c>
      <c r="E369" s="60" t="s">
        <v>419</v>
      </c>
      <c r="F369" s="24" t="s">
        <v>420</v>
      </c>
      <c r="G369" s="63"/>
      <c r="H369" s="63" t="s">
        <v>193</v>
      </c>
      <c r="I369" s="63"/>
      <c r="J369" s="63"/>
      <c r="K369" s="61"/>
      <c r="L369" s="61"/>
      <c r="M369" s="61"/>
      <c r="N369" s="28">
        <v>120</v>
      </c>
      <c r="O369" s="28">
        <f t="shared" si="296"/>
        <v>124</v>
      </c>
      <c r="P369" s="21"/>
      <c r="Q369" s="28">
        <f t="shared" si="297"/>
        <v>136</v>
      </c>
      <c r="R369" s="28">
        <f t="shared" si="298"/>
        <v>149</v>
      </c>
      <c r="S369" s="25">
        <v>40</v>
      </c>
      <c r="T369" s="25">
        <v>40</v>
      </c>
      <c r="U369" s="17"/>
      <c r="V369" s="25">
        <f t="shared" si="299"/>
        <v>15</v>
      </c>
      <c r="W369" s="25">
        <f t="shared" si="300"/>
        <v>2046</v>
      </c>
      <c r="X369" s="25">
        <f t="shared" si="301"/>
        <v>2459</v>
      </c>
      <c r="Y369" s="25"/>
      <c r="Z369" s="30">
        <f t="shared" si="302"/>
        <v>2244</v>
      </c>
      <c r="AA369" s="31"/>
      <c r="AB369" s="31"/>
      <c r="AC369" s="31"/>
      <c r="AD369" s="31"/>
      <c r="AE369" s="32"/>
      <c r="AF369" s="32"/>
    </row>
    <row r="370" spans="1:36" s="14" customFormat="1" ht="21" customHeight="1">
      <c r="A370" s="23">
        <v>98</v>
      </c>
      <c r="B370" s="24" t="s">
        <v>415</v>
      </c>
      <c r="C370" s="25"/>
      <c r="D370" s="33" t="s">
        <v>385</v>
      </c>
      <c r="E370" s="33" t="s">
        <v>385</v>
      </c>
      <c r="F370" s="24" t="s">
        <v>421</v>
      </c>
      <c r="G370" s="166"/>
      <c r="H370" s="166" t="s">
        <v>188</v>
      </c>
      <c r="I370" s="166"/>
      <c r="J370" s="166"/>
      <c r="K370" s="27"/>
      <c r="L370" s="27"/>
      <c r="M370" s="27"/>
      <c r="N370" s="28">
        <v>442</v>
      </c>
      <c r="O370" s="28">
        <f t="shared" si="296"/>
        <v>455</v>
      </c>
      <c r="P370" s="21"/>
      <c r="Q370" s="28">
        <f t="shared" si="297"/>
        <v>501</v>
      </c>
      <c r="R370" s="28">
        <f t="shared" si="298"/>
        <v>546</v>
      </c>
      <c r="S370" s="25">
        <v>40</v>
      </c>
      <c r="T370" s="25">
        <v>40</v>
      </c>
      <c r="U370" s="17"/>
      <c r="V370" s="25">
        <f t="shared" si="299"/>
        <v>15</v>
      </c>
      <c r="W370" s="25">
        <f t="shared" si="300"/>
        <v>7508</v>
      </c>
      <c r="X370" s="25">
        <f t="shared" si="301"/>
        <v>9009</v>
      </c>
      <c r="Y370" s="25"/>
      <c r="Z370" s="30">
        <f t="shared" si="302"/>
        <v>8267</v>
      </c>
      <c r="AA370" s="31"/>
      <c r="AB370" s="31"/>
      <c r="AC370" s="31"/>
      <c r="AD370" s="31"/>
      <c r="AE370" s="32"/>
      <c r="AF370" s="32"/>
    </row>
    <row r="371" spans="1:36" s="14" customFormat="1" ht="21" customHeight="1">
      <c r="A371" s="23">
        <v>99</v>
      </c>
      <c r="B371" s="24" t="s">
        <v>415</v>
      </c>
      <c r="C371" s="25"/>
      <c r="D371" s="33" t="s">
        <v>385</v>
      </c>
      <c r="E371" s="33" t="s">
        <v>422</v>
      </c>
      <c r="F371" s="24" t="s">
        <v>423</v>
      </c>
      <c r="G371" s="166"/>
      <c r="H371" s="166" t="s">
        <v>193</v>
      </c>
      <c r="I371" s="166"/>
      <c r="J371" s="166"/>
      <c r="K371" s="27"/>
      <c r="L371" s="27"/>
      <c r="M371" s="27"/>
      <c r="N371" s="28">
        <v>500</v>
      </c>
      <c r="O371" s="28">
        <f t="shared" si="296"/>
        <v>515</v>
      </c>
      <c r="P371" s="21"/>
      <c r="Q371" s="28">
        <f t="shared" si="297"/>
        <v>567</v>
      </c>
      <c r="R371" s="28">
        <f t="shared" si="298"/>
        <v>618</v>
      </c>
      <c r="S371" s="25">
        <v>40</v>
      </c>
      <c r="T371" s="25">
        <v>40</v>
      </c>
      <c r="U371" s="17"/>
      <c r="V371" s="25">
        <f t="shared" si="299"/>
        <v>15</v>
      </c>
      <c r="W371" s="25">
        <f t="shared" si="300"/>
        <v>8498</v>
      </c>
      <c r="X371" s="25">
        <f t="shared" si="301"/>
        <v>10197</v>
      </c>
      <c r="Y371" s="25"/>
      <c r="Z371" s="30">
        <f t="shared" si="302"/>
        <v>9356</v>
      </c>
      <c r="AA371" s="31"/>
      <c r="AB371" s="31"/>
      <c r="AC371" s="31"/>
      <c r="AD371" s="31"/>
      <c r="AE371" s="32"/>
      <c r="AF371" s="32"/>
    </row>
    <row r="372" spans="1:36" s="14" customFormat="1" ht="21" customHeight="1">
      <c r="A372" s="23">
        <v>100</v>
      </c>
      <c r="B372" s="24" t="s">
        <v>415</v>
      </c>
      <c r="C372" s="25"/>
      <c r="D372" s="33" t="s">
        <v>385</v>
      </c>
      <c r="E372" s="33" t="s">
        <v>424</v>
      </c>
      <c r="F372" s="24" t="s">
        <v>425</v>
      </c>
      <c r="G372" s="166"/>
      <c r="H372" s="166" t="s">
        <v>193</v>
      </c>
      <c r="I372" s="166"/>
      <c r="J372" s="166"/>
      <c r="K372" s="27"/>
      <c r="L372" s="27"/>
      <c r="M372" s="27"/>
      <c r="N372" s="28">
        <v>772</v>
      </c>
      <c r="O372" s="28">
        <f t="shared" si="296"/>
        <v>795</v>
      </c>
      <c r="P372" s="21"/>
      <c r="Q372" s="28">
        <f t="shared" si="297"/>
        <v>875</v>
      </c>
      <c r="R372" s="28">
        <f t="shared" si="298"/>
        <v>954</v>
      </c>
      <c r="S372" s="25">
        <v>40</v>
      </c>
      <c r="T372" s="25">
        <v>40</v>
      </c>
      <c r="U372" s="17"/>
      <c r="V372" s="25">
        <f t="shared" si="299"/>
        <v>15</v>
      </c>
      <c r="W372" s="25">
        <f t="shared" si="300"/>
        <v>13118</v>
      </c>
      <c r="X372" s="25">
        <f t="shared" si="301"/>
        <v>15741</v>
      </c>
      <c r="Y372" s="25"/>
      <c r="Z372" s="30">
        <f t="shared" si="302"/>
        <v>14438</v>
      </c>
      <c r="AA372" s="31"/>
      <c r="AB372" s="31"/>
      <c r="AC372" s="31"/>
      <c r="AD372" s="31"/>
      <c r="AE372" s="32"/>
      <c r="AF372" s="32"/>
    </row>
    <row r="373" spans="1:36" s="14" customFormat="1" ht="21" customHeight="1">
      <c r="A373" s="23">
        <v>101</v>
      </c>
      <c r="B373" s="24" t="s">
        <v>415</v>
      </c>
      <c r="C373" s="25"/>
      <c r="D373" s="60" t="s">
        <v>395</v>
      </c>
      <c r="E373" s="60" t="s">
        <v>395</v>
      </c>
      <c r="F373" s="24" t="s">
        <v>325</v>
      </c>
      <c r="G373" s="63"/>
      <c r="H373" s="63" t="s">
        <v>188</v>
      </c>
      <c r="I373" s="63"/>
      <c r="J373" s="63"/>
      <c r="K373" s="61"/>
      <c r="L373" s="61"/>
      <c r="M373" s="61"/>
      <c r="N373" s="28">
        <v>400</v>
      </c>
      <c r="O373" s="28">
        <f t="shared" si="296"/>
        <v>412</v>
      </c>
      <c r="P373" s="21"/>
      <c r="Q373" s="28">
        <f t="shared" si="297"/>
        <v>453</v>
      </c>
      <c r="R373" s="28">
        <f t="shared" si="298"/>
        <v>494</v>
      </c>
      <c r="S373" s="25">
        <v>40</v>
      </c>
      <c r="T373" s="25">
        <v>40</v>
      </c>
      <c r="U373" s="17"/>
      <c r="V373" s="25">
        <f t="shared" si="299"/>
        <v>15</v>
      </c>
      <c r="W373" s="25">
        <f t="shared" si="300"/>
        <v>6798</v>
      </c>
      <c r="X373" s="25">
        <f t="shared" si="301"/>
        <v>8151</v>
      </c>
      <c r="Y373" s="25"/>
      <c r="Z373" s="30">
        <f t="shared" si="302"/>
        <v>7475</v>
      </c>
      <c r="AA373" s="31"/>
      <c r="AB373" s="31"/>
      <c r="AC373" s="31"/>
      <c r="AD373" s="31"/>
      <c r="AE373" s="32"/>
      <c r="AF373" s="32"/>
    </row>
    <row r="374" spans="1:36" s="14" customFormat="1" ht="21" customHeight="1">
      <c r="A374" s="23">
        <v>102</v>
      </c>
      <c r="B374" s="24" t="s">
        <v>415</v>
      </c>
      <c r="C374" s="25"/>
      <c r="D374" s="33" t="s">
        <v>410</v>
      </c>
      <c r="E374" s="33" t="s">
        <v>426</v>
      </c>
      <c r="F374" s="24" t="s">
        <v>427</v>
      </c>
      <c r="G374" s="166"/>
      <c r="H374" s="166" t="s">
        <v>188</v>
      </c>
      <c r="I374" s="166"/>
      <c r="J374" s="166"/>
      <c r="K374" s="27"/>
      <c r="L374" s="27"/>
      <c r="M374" s="27"/>
      <c r="N374" s="28">
        <v>400</v>
      </c>
      <c r="O374" s="28">
        <f t="shared" si="296"/>
        <v>412</v>
      </c>
      <c r="P374" s="21"/>
      <c r="Q374" s="28">
        <f t="shared" si="297"/>
        <v>453</v>
      </c>
      <c r="R374" s="28">
        <f t="shared" si="298"/>
        <v>494</v>
      </c>
      <c r="S374" s="25">
        <v>40</v>
      </c>
      <c r="T374" s="25">
        <v>40</v>
      </c>
      <c r="U374" s="17"/>
      <c r="V374" s="25">
        <f t="shared" si="299"/>
        <v>15</v>
      </c>
      <c r="W374" s="25">
        <f t="shared" si="300"/>
        <v>6798</v>
      </c>
      <c r="X374" s="25">
        <f t="shared" si="301"/>
        <v>8151</v>
      </c>
      <c r="Y374" s="25"/>
      <c r="Z374" s="30">
        <f t="shared" si="302"/>
        <v>7475</v>
      </c>
      <c r="AA374" s="31"/>
      <c r="AB374" s="31"/>
      <c r="AC374" s="31"/>
      <c r="AD374" s="31"/>
      <c r="AE374" s="32"/>
      <c r="AF374" s="32"/>
    </row>
    <row r="375" spans="1:36" s="14" customFormat="1" ht="21" customHeight="1">
      <c r="A375" s="23">
        <v>103</v>
      </c>
      <c r="B375" s="24" t="s">
        <v>415</v>
      </c>
      <c r="C375" s="25"/>
      <c r="D375" s="33" t="s">
        <v>385</v>
      </c>
      <c r="E375" s="60" t="s">
        <v>428</v>
      </c>
      <c r="F375" s="24" t="s">
        <v>429</v>
      </c>
      <c r="G375" s="63"/>
      <c r="H375" s="63" t="s">
        <v>188</v>
      </c>
      <c r="I375" s="63"/>
      <c r="J375" s="63"/>
      <c r="K375" s="61"/>
      <c r="L375" s="61"/>
      <c r="M375" s="61"/>
      <c r="N375" s="28">
        <v>1500</v>
      </c>
      <c r="O375" s="28">
        <f t="shared" si="296"/>
        <v>1545</v>
      </c>
      <c r="P375" s="21"/>
      <c r="Q375" s="28">
        <f t="shared" si="297"/>
        <v>1700</v>
      </c>
      <c r="R375" s="28">
        <f t="shared" si="298"/>
        <v>1854</v>
      </c>
      <c r="S375" s="25">
        <v>40</v>
      </c>
      <c r="T375" s="25">
        <v>40</v>
      </c>
      <c r="U375" s="17"/>
      <c r="V375" s="25">
        <f t="shared" si="299"/>
        <v>15</v>
      </c>
      <c r="W375" s="25">
        <f t="shared" si="300"/>
        <v>25493</v>
      </c>
      <c r="X375" s="25">
        <f t="shared" si="301"/>
        <v>30591</v>
      </c>
      <c r="Y375" s="25"/>
      <c r="Z375" s="30">
        <f t="shared" si="302"/>
        <v>28050</v>
      </c>
      <c r="AA375" s="31"/>
      <c r="AB375" s="31"/>
      <c r="AC375" s="31"/>
      <c r="AD375" s="31"/>
      <c r="AE375" s="32"/>
      <c r="AF375" s="32"/>
    </row>
    <row r="376" spans="1:36" s="14" customFormat="1" ht="25.5" customHeight="1">
      <c r="A376" s="62"/>
      <c r="B376" s="88" t="s">
        <v>612</v>
      </c>
      <c r="C376" s="78">
        <v>5</v>
      </c>
      <c r="D376" s="33"/>
      <c r="E376" s="33"/>
      <c r="F376" s="33"/>
      <c r="G376" s="27"/>
      <c r="H376" s="27"/>
      <c r="I376" s="166">
        <v>0.3</v>
      </c>
      <c r="J376" s="166" t="s">
        <v>5</v>
      </c>
      <c r="K376" s="27" t="s">
        <v>613</v>
      </c>
      <c r="L376" s="27">
        <v>3</v>
      </c>
      <c r="M376" s="61" t="s">
        <v>2</v>
      </c>
      <c r="N376" s="25"/>
      <c r="O376" s="28"/>
      <c r="P376" s="21"/>
      <c r="Q376" s="28">
        <f>SUM(Q377:Q381)</f>
        <v>4530</v>
      </c>
      <c r="R376" s="28">
        <f t="shared" ref="R376:Z376" si="303">SUM(R377:R381)</f>
        <v>4942</v>
      </c>
      <c r="S376" s="28">
        <f t="shared" si="303"/>
        <v>200</v>
      </c>
      <c r="T376" s="28">
        <f t="shared" si="303"/>
        <v>50</v>
      </c>
      <c r="U376" s="21"/>
      <c r="V376" s="28"/>
      <c r="W376" s="28">
        <f t="shared" si="303"/>
        <v>135894</v>
      </c>
      <c r="X376" s="28">
        <f t="shared" si="303"/>
        <v>163086</v>
      </c>
      <c r="Y376" s="28">
        <v>12</v>
      </c>
      <c r="Z376" s="22">
        <f t="shared" si="303"/>
        <v>149490</v>
      </c>
      <c r="AA376" s="31"/>
      <c r="AB376" s="31"/>
      <c r="AC376" s="31"/>
      <c r="AD376" s="31"/>
      <c r="AE376" s="32"/>
      <c r="AF376" s="32"/>
      <c r="AJ376" s="14">
        <v>149490</v>
      </c>
    </row>
    <row r="377" spans="1:36" s="14" customFormat="1" ht="19.5" customHeight="1">
      <c r="A377" s="62">
        <v>1</v>
      </c>
      <c r="B377" s="81" t="s">
        <v>614</v>
      </c>
      <c r="C377" s="25"/>
      <c r="D377" s="33" t="s">
        <v>598</v>
      </c>
      <c r="E377" s="33" t="s">
        <v>614</v>
      </c>
      <c r="F377" s="33"/>
      <c r="G377" s="27"/>
      <c r="H377" s="27"/>
      <c r="I377" s="27"/>
      <c r="J377" s="27"/>
      <c r="K377" s="27"/>
      <c r="L377" s="27"/>
      <c r="M377" s="27"/>
      <c r="N377" s="25">
        <v>336</v>
      </c>
      <c r="O377" s="28">
        <f>ROUND(1.03*N377,0)</f>
        <v>346</v>
      </c>
      <c r="P377" s="21"/>
      <c r="Q377" s="28">
        <f>ROUND(O377*1.1,0)</f>
        <v>381</v>
      </c>
      <c r="R377" s="28">
        <f>ROUND(O377*1.2,0)</f>
        <v>415</v>
      </c>
      <c r="S377" s="25">
        <v>40</v>
      </c>
      <c r="T377" s="25">
        <v>10</v>
      </c>
      <c r="U377" s="17"/>
      <c r="V377" s="25">
        <f>IF((S377-T377)&lt;15,15,S377-T377)</f>
        <v>30</v>
      </c>
      <c r="W377" s="25">
        <f>ROUND((O377*V377)*1.1,0)</f>
        <v>11418</v>
      </c>
      <c r="X377" s="25">
        <f>ROUND((R377*V377*1.1),0)</f>
        <v>13695</v>
      </c>
      <c r="Y377" s="25"/>
      <c r="Z377" s="30">
        <f>ROUND((Q377*V377*1.1),0)</f>
        <v>12573</v>
      </c>
      <c r="AA377" s="31">
        <f>ROUND(X377/(20*60),0)</f>
        <v>11</v>
      </c>
      <c r="AB377" s="31">
        <f>ROUND(Z377/(12*60),0)</f>
        <v>17</v>
      </c>
      <c r="AC377" s="31"/>
      <c r="AD377" s="31">
        <f>ROUND(X377/(12*60),0)</f>
        <v>19</v>
      </c>
      <c r="AE377" s="32">
        <f>ROUND(Z377/(24*60),0)</f>
        <v>9</v>
      </c>
      <c r="AF377" s="32">
        <f>ROUND(X377/(24*60),0)</f>
        <v>10</v>
      </c>
    </row>
    <row r="378" spans="1:36" s="14" customFormat="1" ht="19.5" customHeight="1">
      <c r="A378" s="62">
        <v>2</v>
      </c>
      <c r="B378" s="24" t="s">
        <v>614</v>
      </c>
      <c r="C378" s="25"/>
      <c r="D378" s="33" t="s">
        <v>598</v>
      </c>
      <c r="E378" s="33" t="s">
        <v>615</v>
      </c>
      <c r="F378" s="33"/>
      <c r="G378" s="27"/>
      <c r="H378" s="27"/>
      <c r="I378" s="166"/>
      <c r="J378" s="166"/>
      <c r="K378" s="27"/>
      <c r="L378" s="27"/>
      <c r="M378" s="27"/>
      <c r="N378" s="25">
        <v>804</v>
      </c>
      <c r="O378" s="28">
        <f>ROUND(1.03*N378,0)</f>
        <v>828</v>
      </c>
      <c r="P378" s="21"/>
      <c r="Q378" s="28">
        <f>ROUND(O378*1.1,0)</f>
        <v>911</v>
      </c>
      <c r="R378" s="28">
        <f>ROUND(O378*1.2,0)</f>
        <v>994</v>
      </c>
      <c r="S378" s="25">
        <v>40</v>
      </c>
      <c r="T378" s="25">
        <v>10</v>
      </c>
      <c r="U378" s="17"/>
      <c r="V378" s="25">
        <f>IF((S378-T378)&lt;15,15,S378-T378)</f>
        <v>30</v>
      </c>
      <c r="W378" s="25">
        <f>ROUND((O378*V378)*1.1,0)</f>
        <v>27324</v>
      </c>
      <c r="X378" s="25">
        <f>ROUND((R378*V378*1.1),0)</f>
        <v>32802</v>
      </c>
      <c r="Y378" s="25"/>
      <c r="Z378" s="30">
        <f>ROUND((Q378*V378*1.1),0)</f>
        <v>30063</v>
      </c>
      <c r="AA378" s="31">
        <f>ROUND(X378/(20*60),0)</f>
        <v>27</v>
      </c>
      <c r="AB378" s="31">
        <f>ROUND(Z378/(12*60),0)</f>
        <v>42</v>
      </c>
      <c r="AC378" s="31"/>
      <c r="AD378" s="31">
        <f>ROUND(X378/(12*60),0)</f>
        <v>46</v>
      </c>
      <c r="AE378" s="32">
        <f>ROUND(Z378/(24*60),0)</f>
        <v>21</v>
      </c>
      <c r="AF378" s="32">
        <f>ROUND(X378/(24*60),0)</f>
        <v>23</v>
      </c>
    </row>
    <row r="379" spans="1:36" s="14" customFormat="1" ht="19.5" customHeight="1">
      <c r="A379" s="62">
        <v>3</v>
      </c>
      <c r="B379" s="24" t="s">
        <v>614</v>
      </c>
      <c r="C379" s="25"/>
      <c r="D379" s="33" t="s">
        <v>598</v>
      </c>
      <c r="E379" s="33" t="s">
        <v>616</v>
      </c>
      <c r="F379" s="33"/>
      <c r="G379" s="27"/>
      <c r="H379" s="27"/>
      <c r="I379" s="166"/>
      <c r="J379" s="166"/>
      <c r="K379" s="27"/>
      <c r="L379" s="27"/>
      <c r="M379" s="27"/>
      <c r="N379" s="25">
        <v>895</v>
      </c>
      <c r="O379" s="28">
        <f>ROUND(1.03*N379,0)</f>
        <v>922</v>
      </c>
      <c r="P379" s="21"/>
      <c r="Q379" s="28">
        <f>ROUND(O379*1.1,0)</f>
        <v>1014</v>
      </c>
      <c r="R379" s="28">
        <f>ROUND(O379*1.2,0)</f>
        <v>1106</v>
      </c>
      <c r="S379" s="25">
        <v>40</v>
      </c>
      <c r="T379" s="25">
        <v>10</v>
      </c>
      <c r="U379" s="17"/>
      <c r="V379" s="25">
        <f>IF((S379-T379)&lt;15,15,S379-T379)</f>
        <v>30</v>
      </c>
      <c r="W379" s="25">
        <f>ROUND((O379*V379)*1.1,0)</f>
        <v>30426</v>
      </c>
      <c r="X379" s="25">
        <f>ROUND((R379*V379*1.1),0)</f>
        <v>36498</v>
      </c>
      <c r="Y379" s="25"/>
      <c r="Z379" s="30">
        <f>ROUND((Q379*V379*1.1),0)</f>
        <v>33462</v>
      </c>
      <c r="AA379" s="31">
        <f>ROUND(X379/(20*60),0)</f>
        <v>30</v>
      </c>
      <c r="AB379" s="31">
        <f>ROUND(Z379/(12*60),0)</f>
        <v>46</v>
      </c>
      <c r="AC379" s="31"/>
      <c r="AD379" s="31">
        <f>ROUND(X379/(12*60),0)</f>
        <v>51</v>
      </c>
      <c r="AE379" s="32">
        <f>ROUND(Z379/(24*60),0)</f>
        <v>23</v>
      </c>
      <c r="AF379" s="32">
        <f>ROUND(X379/(24*60),0)</f>
        <v>25</v>
      </c>
    </row>
    <row r="380" spans="1:36" s="14" customFormat="1" ht="19.5" customHeight="1">
      <c r="A380" s="62">
        <v>4</v>
      </c>
      <c r="B380" s="24" t="s">
        <v>617</v>
      </c>
      <c r="C380" s="25"/>
      <c r="D380" s="33" t="s">
        <v>618</v>
      </c>
      <c r="E380" s="33" t="s">
        <v>619</v>
      </c>
      <c r="F380" s="33"/>
      <c r="G380" s="27"/>
      <c r="H380" s="27"/>
      <c r="I380" s="166"/>
      <c r="J380" s="166"/>
      <c r="K380" s="27"/>
      <c r="L380" s="27"/>
      <c r="M380" s="27"/>
      <c r="N380" s="25">
        <v>999</v>
      </c>
      <c r="O380" s="28">
        <f>ROUND(1.03*N380,0)</f>
        <v>1029</v>
      </c>
      <c r="P380" s="21"/>
      <c r="Q380" s="28">
        <f>ROUND(O380*1.1,0)</f>
        <v>1132</v>
      </c>
      <c r="R380" s="28">
        <f>ROUND(O380*1.2,0)</f>
        <v>1235</v>
      </c>
      <c r="S380" s="25">
        <v>40</v>
      </c>
      <c r="T380" s="25">
        <v>10</v>
      </c>
      <c r="U380" s="17"/>
      <c r="V380" s="25">
        <f>IF((S380-T380)&lt;15,15,S380-T380)</f>
        <v>30</v>
      </c>
      <c r="W380" s="25">
        <f>ROUND((O380*V380)*1.1,0)</f>
        <v>33957</v>
      </c>
      <c r="X380" s="25">
        <f>ROUND((R380*V380*1.1),0)</f>
        <v>40755</v>
      </c>
      <c r="Y380" s="25"/>
      <c r="Z380" s="30">
        <f>ROUND((Q380*V380*1.1),0)</f>
        <v>37356</v>
      </c>
      <c r="AA380" s="31">
        <f>ROUND(X380/(20*60),0)</f>
        <v>34</v>
      </c>
      <c r="AB380" s="31">
        <f>ROUND(Z380/(12*60),0)</f>
        <v>52</v>
      </c>
      <c r="AC380" s="31"/>
      <c r="AD380" s="31">
        <f>ROUND(X380/(12*60),0)</f>
        <v>57</v>
      </c>
      <c r="AE380" s="32">
        <f>ROUND(Z380/(24*60),0)</f>
        <v>26</v>
      </c>
      <c r="AF380" s="32">
        <f>ROUND(X380/(24*60),0)</f>
        <v>28</v>
      </c>
    </row>
    <row r="381" spans="1:36" s="14" customFormat="1" ht="19.5" customHeight="1">
      <c r="A381" s="62">
        <v>5</v>
      </c>
      <c r="B381" s="24" t="s">
        <v>614</v>
      </c>
      <c r="C381" s="25"/>
      <c r="D381" s="33" t="s">
        <v>510</v>
      </c>
      <c r="E381" s="33" t="s">
        <v>67</v>
      </c>
      <c r="F381" s="33"/>
      <c r="G381" s="27"/>
      <c r="H381" s="27"/>
      <c r="I381" s="166"/>
      <c r="J381" s="166"/>
      <c r="K381" s="27"/>
      <c r="L381" s="27"/>
      <c r="M381" s="27"/>
      <c r="N381" s="25">
        <v>964</v>
      </c>
      <c r="O381" s="28">
        <f>ROUND(1.03*N381,0)</f>
        <v>993</v>
      </c>
      <c r="P381" s="21"/>
      <c r="Q381" s="28">
        <f>ROUND(O381*1.1,0)</f>
        <v>1092</v>
      </c>
      <c r="R381" s="28">
        <f>ROUND(O381*1.2,0)</f>
        <v>1192</v>
      </c>
      <c r="S381" s="25">
        <v>40</v>
      </c>
      <c r="T381" s="25">
        <v>10</v>
      </c>
      <c r="U381" s="17"/>
      <c r="V381" s="25">
        <f>IF((S381-T381)&lt;15,15,S381-T381)</f>
        <v>30</v>
      </c>
      <c r="W381" s="25">
        <f>ROUND((O381*V381)*1.1,0)</f>
        <v>32769</v>
      </c>
      <c r="X381" s="25">
        <f>ROUND((R381*V381*1.1),0)</f>
        <v>39336</v>
      </c>
      <c r="Y381" s="25"/>
      <c r="Z381" s="30">
        <f>ROUND((Q381*V381*1.1),0)</f>
        <v>36036</v>
      </c>
      <c r="AA381" s="31">
        <f>ROUND(X381/(20*60),0)</f>
        <v>33</v>
      </c>
      <c r="AB381" s="31">
        <f>ROUND(Z381/(12*60),0)</f>
        <v>50</v>
      </c>
      <c r="AC381" s="31"/>
      <c r="AD381" s="31">
        <f>ROUND(X381/(12*60),0)</f>
        <v>55</v>
      </c>
      <c r="AE381" s="32">
        <f>ROUND(Z381/(24*60),0)</f>
        <v>25</v>
      </c>
      <c r="AF381" s="32">
        <f>ROUND(X381/(24*60),0)</f>
        <v>27</v>
      </c>
    </row>
    <row r="382" spans="1:36" s="14" customFormat="1" ht="19.5" customHeight="1">
      <c r="A382" s="62"/>
      <c r="B382" s="88" t="s">
        <v>620</v>
      </c>
      <c r="C382" s="25">
        <v>5</v>
      </c>
      <c r="D382" s="33"/>
      <c r="E382" s="33"/>
      <c r="F382" s="33"/>
      <c r="G382" s="27"/>
      <c r="H382" s="27"/>
      <c r="I382" s="166">
        <v>1.5</v>
      </c>
      <c r="J382" s="166" t="s">
        <v>5</v>
      </c>
      <c r="K382" s="27" t="s">
        <v>621</v>
      </c>
      <c r="L382" s="27">
        <v>3</v>
      </c>
      <c r="M382" s="61" t="s">
        <v>2</v>
      </c>
      <c r="N382" s="25"/>
      <c r="O382" s="28"/>
      <c r="P382" s="21"/>
      <c r="Q382" s="28">
        <f>SUM(Q383:Q387)</f>
        <v>3875</v>
      </c>
      <c r="R382" s="28">
        <f t="shared" ref="R382:Z382" si="304">SUM(R383:R387)</f>
        <v>4227</v>
      </c>
      <c r="S382" s="28">
        <f t="shared" si="304"/>
        <v>200</v>
      </c>
      <c r="T382" s="28">
        <f t="shared" si="304"/>
        <v>50</v>
      </c>
      <c r="U382" s="21"/>
      <c r="V382" s="28"/>
      <c r="W382" s="28">
        <f t="shared" si="304"/>
        <v>116259</v>
      </c>
      <c r="X382" s="28">
        <f t="shared" si="304"/>
        <v>139491</v>
      </c>
      <c r="Y382" s="28">
        <v>12</v>
      </c>
      <c r="Z382" s="22">
        <f t="shared" si="304"/>
        <v>127875</v>
      </c>
      <c r="AA382" s="31"/>
      <c r="AB382" s="31"/>
      <c r="AC382" s="31"/>
      <c r="AD382" s="31"/>
      <c r="AE382" s="32"/>
      <c r="AF382" s="32"/>
      <c r="AJ382" s="14">
        <v>127875</v>
      </c>
    </row>
    <row r="383" spans="1:36" s="14" customFormat="1" ht="19.5" customHeight="1">
      <c r="A383" s="62">
        <v>6</v>
      </c>
      <c r="B383" s="24" t="s">
        <v>617</v>
      </c>
      <c r="C383" s="25"/>
      <c r="D383" s="33" t="s">
        <v>618</v>
      </c>
      <c r="E383" s="33" t="s">
        <v>618</v>
      </c>
      <c r="F383" s="33"/>
      <c r="G383" s="27"/>
      <c r="H383" s="27"/>
      <c r="I383" s="24"/>
      <c r="J383" s="24"/>
      <c r="K383" s="24"/>
      <c r="L383" s="24"/>
      <c r="M383" s="27"/>
      <c r="N383" s="25">
        <v>863</v>
      </c>
      <c r="O383" s="28">
        <f>ROUND(1.03*N383,0)</f>
        <v>889</v>
      </c>
      <c r="P383" s="21"/>
      <c r="Q383" s="28">
        <f>ROUND(O383*1.1,0)</f>
        <v>978</v>
      </c>
      <c r="R383" s="28">
        <f>ROUND(O383*1.2,0)</f>
        <v>1067</v>
      </c>
      <c r="S383" s="25">
        <v>40</v>
      </c>
      <c r="T383" s="25">
        <v>10</v>
      </c>
      <c r="U383" s="17"/>
      <c r="V383" s="25">
        <f>IF((S383-T383)&lt;15,15,S383-T383)</f>
        <v>30</v>
      </c>
      <c r="W383" s="25">
        <f>ROUND((O383*V383)*1.1,0)</f>
        <v>29337</v>
      </c>
      <c r="X383" s="25">
        <f>ROUND((R383*V383*1.1),0)</f>
        <v>35211</v>
      </c>
      <c r="Y383" s="25"/>
      <c r="Z383" s="30">
        <f>ROUND((Q383*V383*1.1),0)</f>
        <v>32274</v>
      </c>
      <c r="AA383" s="31">
        <f>ROUND(X383/(20*60),0)</f>
        <v>29</v>
      </c>
      <c r="AB383" s="31">
        <f>ROUND(Z383/(12*60),0)</f>
        <v>45</v>
      </c>
      <c r="AC383" s="31"/>
      <c r="AD383" s="31">
        <f>ROUND(X383/(12*60),0)</f>
        <v>49</v>
      </c>
      <c r="AE383" s="32">
        <f>ROUND(Z383/(24*60),0)</f>
        <v>22</v>
      </c>
      <c r="AF383" s="32">
        <f>ROUND(X383/(24*60),0)</f>
        <v>24</v>
      </c>
    </row>
    <row r="384" spans="1:36" s="14" customFormat="1" ht="19.5" customHeight="1">
      <c r="A384" s="62">
        <v>7</v>
      </c>
      <c r="B384" s="24" t="s">
        <v>617</v>
      </c>
      <c r="C384" s="25"/>
      <c r="D384" s="33" t="s">
        <v>618</v>
      </c>
      <c r="E384" s="33" t="s">
        <v>622</v>
      </c>
      <c r="F384" s="33"/>
      <c r="G384" s="27"/>
      <c r="H384" s="27"/>
      <c r="I384" s="166"/>
      <c r="J384" s="166"/>
      <c r="K384" s="27"/>
      <c r="L384" s="27"/>
      <c r="M384" s="27"/>
      <c r="N384" s="25">
        <v>915</v>
      </c>
      <c r="O384" s="28">
        <f>ROUND(1.03*N384,0)</f>
        <v>942</v>
      </c>
      <c r="P384" s="21"/>
      <c r="Q384" s="28">
        <f>ROUND(O384*1.1,0)</f>
        <v>1036</v>
      </c>
      <c r="R384" s="28">
        <f>ROUND(O384*1.2,0)</f>
        <v>1130</v>
      </c>
      <c r="S384" s="25">
        <v>40</v>
      </c>
      <c r="T384" s="25">
        <v>10</v>
      </c>
      <c r="U384" s="17"/>
      <c r="V384" s="25">
        <f>IF((S384-T384)&lt;15,15,S384-T384)</f>
        <v>30</v>
      </c>
      <c r="W384" s="25">
        <f>ROUND((O384*V384)*1.1,0)</f>
        <v>31086</v>
      </c>
      <c r="X384" s="25">
        <f>ROUND((R384*V384*1.1),0)</f>
        <v>37290</v>
      </c>
      <c r="Y384" s="25"/>
      <c r="Z384" s="30">
        <f>ROUND((Q384*V384*1.1),0)</f>
        <v>34188</v>
      </c>
      <c r="AA384" s="31">
        <f>ROUND(X384/(20*60),0)</f>
        <v>31</v>
      </c>
      <c r="AB384" s="31">
        <f>ROUND(Z384/(12*60),0)</f>
        <v>47</v>
      </c>
      <c r="AC384" s="31"/>
      <c r="AD384" s="31">
        <f>ROUND(X384/(12*60),0)</f>
        <v>52</v>
      </c>
      <c r="AE384" s="32">
        <f>ROUND(Z384/(24*60),0)</f>
        <v>24</v>
      </c>
      <c r="AF384" s="32">
        <f>ROUND(X384/(24*60),0)</f>
        <v>26</v>
      </c>
    </row>
    <row r="385" spans="1:36" s="14" customFormat="1" ht="19.5" customHeight="1">
      <c r="A385" s="62">
        <v>8</v>
      </c>
      <c r="B385" s="24" t="s">
        <v>617</v>
      </c>
      <c r="C385" s="25"/>
      <c r="D385" s="33" t="s">
        <v>513</v>
      </c>
      <c r="E385" s="33" t="s">
        <v>623</v>
      </c>
      <c r="F385" s="33"/>
      <c r="G385" s="27"/>
      <c r="H385" s="27"/>
      <c r="I385" s="166"/>
      <c r="J385" s="166"/>
      <c r="K385" s="27"/>
      <c r="L385" s="27"/>
      <c r="M385" s="27"/>
      <c r="N385" s="25">
        <v>790</v>
      </c>
      <c r="O385" s="28">
        <f>ROUND(1.03*N385,0)</f>
        <v>814</v>
      </c>
      <c r="P385" s="21"/>
      <c r="Q385" s="28">
        <f>ROUND(O385*1.1,0)</f>
        <v>895</v>
      </c>
      <c r="R385" s="28">
        <f>ROUND(O385*1.2,0)</f>
        <v>977</v>
      </c>
      <c r="S385" s="25">
        <v>40</v>
      </c>
      <c r="T385" s="25">
        <v>10</v>
      </c>
      <c r="U385" s="17"/>
      <c r="V385" s="25">
        <f>IF((S385-T385)&lt;15,15,S385-T385)</f>
        <v>30</v>
      </c>
      <c r="W385" s="25">
        <f>ROUND((O385*V385)*1.1,0)</f>
        <v>26862</v>
      </c>
      <c r="X385" s="25">
        <f>ROUND((R385*V385*1.1),0)</f>
        <v>32241</v>
      </c>
      <c r="Y385" s="25"/>
      <c r="Z385" s="30">
        <f>ROUND((Q385*V385*1.1),0)</f>
        <v>29535</v>
      </c>
      <c r="AA385" s="31">
        <f>ROUND(X385/(20*60),0)</f>
        <v>27</v>
      </c>
      <c r="AB385" s="31">
        <f>ROUND(Z385/(12*60),0)</f>
        <v>41</v>
      </c>
      <c r="AC385" s="31"/>
      <c r="AD385" s="31">
        <f>ROUND(X385/(12*60),0)</f>
        <v>45</v>
      </c>
      <c r="AE385" s="32">
        <f>ROUND(Z385/(24*60),0)</f>
        <v>21</v>
      </c>
      <c r="AF385" s="32">
        <f>ROUND(X385/(24*60),0)</f>
        <v>22</v>
      </c>
    </row>
    <row r="386" spans="1:36" s="14" customFormat="1" ht="19.5" customHeight="1">
      <c r="A386" s="62">
        <v>9</v>
      </c>
      <c r="B386" s="24" t="s">
        <v>617</v>
      </c>
      <c r="C386" s="25"/>
      <c r="D386" s="33" t="s">
        <v>618</v>
      </c>
      <c r="E386" s="33" t="s">
        <v>624</v>
      </c>
      <c r="F386" s="33"/>
      <c r="G386" s="27"/>
      <c r="H386" s="27"/>
      <c r="I386" s="166"/>
      <c r="J386" s="166"/>
      <c r="K386" s="27"/>
      <c r="L386" s="27"/>
      <c r="M386" s="27"/>
      <c r="N386" s="25">
        <v>502</v>
      </c>
      <c r="O386" s="28">
        <f>ROUND(1.03*N386,0)</f>
        <v>517</v>
      </c>
      <c r="P386" s="21"/>
      <c r="Q386" s="28">
        <f>ROUND(O386*1.1,0)</f>
        <v>569</v>
      </c>
      <c r="R386" s="28">
        <f>ROUND(O386*1.2,0)</f>
        <v>620</v>
      </c>
      <c r="S386" s="25">
        <v>40</v>
      </c>
      <c r="T386" s="25">
        <v>10</v>
      </c>
      <c r="U386" s="17"/>
      <c r="V386" s="25">
        <f>IF((S386-T386)&lt;15,15,S386-T386)</f>
        <v>30</v>
      </c>
      <c r="W386" s="25">
        <f>ROUND((O386*V386)*1.1,0)</f>
        <v>17061</v>
      </c>
      <c r="X386" s="25">
        <f>ROUND((R386*V386*1.1),0)</f>
        <v>20460</v>
      </c>
      <c r="Y386" s="25"/>
      <c r="Z386" s="30">
        <f>ROUND((Q386*V386*1.1),0)</f>
        <v>18777</v>
      </c>
      <c r="AA386" s="31">
        <f>ROUND(X386/(20*60),0)</f>
        <v>17</v>
      </c>
      <c r="AB386" s="31">
        <f>ROUND(Z386/(12*60),0)</f>
        <v>26</v>
      </c>
      <c r="AC386" s="31"/>
      <c r="AD386" s="31">
        <f>ROUND(X386/(12*60),0)</f>
        <v>28</v>
      </c>
      <c r="AE386" s="32">
        <f>ROUND(Z386/(24*60),0)</f>
        <v>13</v>
      </c>
      <c r="AF386" s="32">
        <f>ROUND(X386/(24*60),0)</f>
        <v>14</v>
      </c>
    </row>
    <row r="387" spans="1:36" s="14" customFormat="1" ht="19.5" customHeight="1">
      <c r="A387" s="62">
        <v>10</v>
      </c>
      <c r="B387" s="24" t="s">
        <v>617</v>
      </c>
      <c r="C387" s="25"/>
      <c r="D387" s="33" t="s">
        <v>618</v>
      </c>
      <c r="E387" s="33" t="s">
        <v>625</v>
      </c>
      <c r="F387" s="33"/>
      <c r="G387" s="27"/>
      <c r="H387" s="27"/>
      <c r="I387" s="166"/>
      <c r="J387" s="166"/>
      <c r="K387" s="27"/>
      <c r="L387" s="27"/>
      <c r="M387" s="27"/>
      <c r="N387" s="25">
        <v>350</v>
      </c>
      <c r="O387" s="28">
        <f>ROUND(1.03*N387,0)</f>
        <v>361</v>
      </c>
      <c r="P387" s="21"/>
      <c r="Q387" s="28">
        <f>ROUND(O387*1.1,0)</f>
        <v>397</v>
      </c>
      <c r="R387" s="28">
        <f>ROUND(O387*1.2,0)</f>
        <v>433</v>
      </c>
      <c r="S387" s="25">
        <v>40</v>
      </c>
      <c r="T387" s="25">
        <v>10</v>
      </c>
      <c r="U387" s="17"/>
      <c r="V387" s="25">
        <f>IF((S387-T387)&lt;15,15,S387-T387)</f>
        <v>30</v>
      </c>
      <c r="W387" s="25">
        <f>ROUND((O387*V387)*1.1,0)</f>
        <v>11913</v>
      </c>
      <c r="X387" s="25">
        <f>ROUND((R387*V387*1.1),0)</f>
        <v>14289</v>
      </c>
      <c r="Y387" s="25"/>
      <c r="Z387" s="30">
        <f>ROUND((Q387*V387*1.1),0)</f>
        <v>13101</v>
      </c>
      <c r="AA387" s="31">
        <f>ROUND(X387/(20*60),0)</f>
        <v>12</v>
      </c>
      <c r="AB387" s="31">
        <f>ROUND(Z387/(12*60),0)</f>
        <v>18</v>
      </c>
      <c r="AC387" s="31"/>
      <c r="AD387" s="31">
        <f>ROUND(X387/(12*60),0)</f>
        <v>20</v>
      </c>
      <c r="AE387" s="32">
        <f>ROUND(Z387/(24*60),0)</f>
        <v>9</v>
      </c>
      <c r="AF387" s="32">
        <f>ROUND(X387/(24*60),0)</f>
        <v>10</v>
      </c>
    </row>
    <row r="388" spans="1:36" s="14" customFormat="1" ht="19.5" customHeight="1">
      <c r="A388" s="62"/>
      <c r="B388" s="88" t="s">
        <v>626</v>
      </c>
      <c r="C388" s="25">
        <v>5</v>
      </c>
      <c r="D388" s="33"/>
      <c r="E388" s="33"/>
      <c r="F388" s="33"/>
      <c r="G388" s="27"/>
      <c r="H388" s="27"/>
      <c r="I388" s="166">
        <v>1.5</v>
      </c>
      <c r="J388" s="166" t="s">
        <v>5</v>
      </c>
      <c r="K388" s="27" t="s">
        <v>627</v>
      </c>
      <c r="L388" s="27">
        <v>3</v>
      </c>
      <c r="M388" s="61" t="s">
        <v>2</v>
      </c>
      <c r="N388" s="25"/>
      <c r="O388" s="28"/>
      <c r="P388" s="21"/>
      <c r="Q388" s="28">
        <f>SUM(Q389:Q393)</f>
        <v>5098</v>
      </c>
      <c r="R388" s="28">
        <f t="shared" ref="R388:Z388" si="305">SUM(R389:R393)</f>
        <v>5560</v>
      </c>
      <c r="S388" s="28">
        <f t="shared" si="305"/>
        <v>200</v>
      </c>
      <c r="T388" s="28">
        <f t="shared" si="305"/>
        <v>50</v>
      </c>
      <c r="U388" s="21"/>
      <c r="V388" s="28"/>
      <c r="W388" s="28">
        <f t="shared" si="305"/>
        <v>152922</v>
      </c>
      <c r="X388" s="28">
        <f t="shared" si="305"/>
        <v>183480</v>
      </c>
      <c r="Y388" s="28">
        <v>12</v>
      </c>
      <c r="Z388" s="22">
        <f t="shared" si="305"/>
        <v>168234</v>
      </c>
      <c r="AA388" s="31"/>
      <c r="AB388" s="31"/>
      <c r="AC388" s="31"/>
      <c r="AD388" s="31"/>
      <c r="AE388" s="32"/>
      <c r="AF388" s="32"/>
      <c r="AJ388" s="14">
        <v>168234</v>
      </c>
    </row>
    <row r="389" spans="1:36" s="14" customFormat="1" ht="19.5" customHeight="1">
      <c r="A389" s="62">
        <v>11</v>
      </c>
      <c r="B389" s="24" t="s">
        <v>617</v>
      </c>
      <c r="C389" s="25"/>
      <c r="D389" s="33" t="s">
        <v>611</v>
      </c>
      <c r="E389" s="33" t="s">
        <v>628</v>
      </c>
      <c r="F389" s="33"/>
      <c r="G389" s="27"/>
      <c r="H389" s="27"/>
      <c r="I389" s="27"/>
      <c r="J389" s="27"/>
      <c r="K389" s="27"/>
      <c r="L389" s="27"/>
      <c r="M389" s="27"/>
      <c r="N389" s="25">
        <v>1950</v>
      </c>
      <c r="O389" s="28">
        <f t="shared" ref="O389:O393" si="306">ROUND(1.03*N389,0)</f>
        <v>2009</v>
      </c>
      <c r="P389" s="21"/>
      <c r="Q389" s="28">
        <f t="shared" ref="Q389:Q393" si="307">ROUND(O389*1.1,0)</f>
        <v>2210</v>
      </c>
      <c r="R389" s="28">
        <f t="shared" ref="R389:R393" si="308">ROUND(O389*1.2,0)</f>
        <v>2411</v>
      </c>
      <c r="S389" s="25">
        <v>40</v>
      </c>
      <c r="T389" s="25">
        <v>10</v>
      </c>
      <c r="U389" s="17"/>
      <c r="V389" s="25">
        <f t="shared" ref="V389:V393" si="309">IF((S389-T389)&lt;15,15,S389-T389)</f>
        <v>30</v>
      </c>
      <c r="W389" s="25">
        <f>ROUND((O389*V389)*1.1,0)</f>
        <v>66297</v>
      </c>
      <c r="X389" s="25">
        <f t="shared" ref="X389:X393" si="310">ROUND((R389*V389*1.1),0)</f>
        <v>79563</v>
      </c>
      <c r="Y389" s="25"/>
      <c r="Z389" s="30">
        <f>ROUND((Q389*V389*1.1),0)</f>
        <v>72930</v>
      </c>
      <c r="AA389" s="31">
        <f>ROUND(X389/(20*60),0)</f>
        <v>66</v>
      </c>
      <c r="AB389" s="31">
        <f>ROUND(Z389/(12*60),0)</f>
        <v>101</v>
      </c>
      <c r="AC389" s="31"/>
      <c r="AD389" s="31">
        <f>ROUND(X389/(12*60),0)</f>
        <v>111</v>
      </c>
      <c r="AE389" s="32">
        <f>ROUND(Z389/(24*60),0)</f>
        <v>51</v>
      </c>
      <c r="AF389" s="32">
        <f>ROUND(X389/(24*60),0)</f>
        <v>55</v>
      </c>
    </row>
    <row r="390" spans="1:36" s="14" customFormat="1" ht="19.5" customHeight="1">
      <c r="A390" s="62">
        <v>12</v>
      </c>
      <c r="B390" s="24" t="s">
        <v>617</v>
      </c>
      <c r="C390" s="25"/>
      <c r="D390" s="33" t="s">
        <v>611</v>
      </c>
      <c r="E390" s="33" t="s">
        <v>629</v>
      </c>
      <c r="F390" s="33"/>
      <c r="G390" s="27"/>
      <c r="H390" s="27"/>
      <c r="I390" s="166"/>
      <c r="J390" s="166"/>
      <c r="K390" s="27"/>
      <c r="L390" s="27"/>
      <c r="M390" s="27"/>
      <c r="N390" s="25">
        <v>618</v>
      </c>
      <c r="O390" s="28">
        <f>ROUND(1.03*N390,0)</f>
        <v>637</v>
      </c>
      <c r="P390" s="21"/>
      <c r="Q390" s="28">
        <f>ROUND(O390*1.1,0)</f>
        <v>701</v>
      </c>
      <c r="R390" s="28">
        <f>ROUND(O390*1.2,0)</f>
        <v>764</v>
      </c>
      <c r="S390" s="25">
        <v>40</v>
      </c>
      <c r="T390" s="25">
        <v>10</v>
      </c>
      <c r="U390" s="17"/>
      <c r="V390" s="25">
        <f>IF((S390-T390)&lt;15,15,S390-T390)</f>
        <v>30</v>
      </c>
      <c r="W390" s="25">
        <f>ROUND((O390*V390)*1.1,0)</f>
        <v>21021</v>
      </c>
      <c r="X390" s="25">
        <f>ROUND((R390*V390*1.1),0)</f>
        <v>25212</v>
      </c>
      <c r="Y390" s="25"/>
      <c r="Z390" s="30">
        <f>ROUND((Q390*V390*1.1),0)</f>
        <v>23133</v>
      </c>
      <c r="AA390" s="31">
        <f>ROUND(X390/(20*60),0)</f>
        <v>21</v>
      </c>
      <c r="AB390" s="31">
        <f>ROUND(Z390/(12*60),0)</f>
        <v>32</v>
      </c>
      <c r="AC390" s="31"/>
      <c r="AD390" s="31">
        <f>ROUND(X390/(12*60),0)</f>
        <v>35</v>
      </c>
      <c r="AE390" s="32">
        <f>ROUND(Z390/(24*60),0)</f>
        <v>16</v>
      </c>
      <c r="AF390" s="32">
        <f>ROUND(X390/(24*60),0)</f>
        <v>18</v>
      </c>
    </row>
    <row r="391" spans="1:36" s="14" customFormat="1" ht="19.5" customHeight="1">
      <c r="A391" s="62">
        <v>13</v>
      </c>
      <c r="B391" s="24" t="s">
        <v>617</v>
      </c>
      <c r="C391" s="25"/>
      <c r="D391" s="33" t="s">
        <v>611</v>
      </c>
      <c r="E391" s="33" t="s">
        <v>630</v>
      </c>
      <c r="F391" s="33"/>
      <c r="G391" s="27"/>
      <c r="H391" s="27"/>
      <c r="I391" s="166"/>
      <c r="J391" s="166"/>
      <c r="K391" s="27"/>
      <c r="L391" s="27"/>
      <c r="M391" s="27"/>
      <c r="N391" s="25">
        <v>589</v>
      </c>
      <c r="O391" s="28">
        <f t="shared" si="306"/>
        <v>607</v>
      </c>
      <c r="P391" s="21"/>
      <c r="Q391" s="28">
        <f t="shared" si="307"/>
        <v>668</v>
      </c>
      <c r="R391" s="28">
        <f t="shared" si="308"/>
        <v>728</v>
      </c>
      <c r="S391" s="25">
        <v>40</v>
      </c>
      <c r="T391" s="25">
        <v>10</v>
      </c>
      <c r="U391" s="17"/>
      <c r="V391" s="25">
        <f t="shared" si="309"/>
        <v>30</v>
      </c>
      <c r="W391" s="25">
        <f>ROUND((O391*V391)*1.1,0)</f>
        <v>20031</v>
      </c>
      <c r="X391" s="25">
        <f t="shared" si="310"/>
        <v>24024</v>
      </c>
      <c r="Y391" s="25"/>
      <c r="Z391" s="30">
        <f>ROUND((Q391*V391*1.1),0)</f>
        <v>22044</v>
      </c>
      <c r="AA391" s="31">
        <f>ROUND(X391/(20*60),0)</f>
        <v>20</v>
      </c>
      <c r="AB391" s="31">
        <f>ROUND(Z391/(12*60),0)</f>
        <v>31</v>
      </c>
      <c r="AC391" s="31"/>
      <c r="AD391" s="31">
        <f>ROUND(X391/(12*60),0)</f>
        <v>33</v>
      </c>
      <c r="AE391" s="32">
        <f>ROUND(Z391/(24*60),0)</f>
        <v>15</v>
      </c>
      <c r="AF391" s="32">
        <f>ROUND(X391/(24*60),0)</f>
        <v>17</v>
      </c>
    </row>
    <row r="392" spans="1:36" s="14" customFormat="1" ht="19.5" customHeight="1">
      <c r="A392" s="62">
        <v>14</v>
      </c>
      <c r="B392" s="24" t="s">
        <v>617</v>
      </c>
      <c r="C392" s="25"/>
      <c r="D392" s="33" t="s">
        <v>611</v>
      </c>
      <c r="E392" s="33" t="s">
        <v>631</v>
      </c>
      <c r="F392" s="33"/>
      <c r="G392" s="27"/>
      <c r="H392" s="27"/>
      <c r="I392" s="166"/>
      <c r="J392" s="166"/>
      <c r="K392" s="27"/>
      <c r="L392" s="27"/>
      <c r="M392" s="27"/>
      <c r="N392" s="25">
        <v>990</v>
      </c>
      <c r="O392" s="28">
        <f t="shared" si="306"/>
        <v>1020</v>
      </c>
      <c r="P392" s="21"/>
      <c r="Q392" s="28">
        <f t="shared" si="307"/>
        <v>1122</v>
      </c>
      <c r="R392" s="28">
        <f t="shared" si="308"/>
        <v>1224</v>
      </c>
      <c r="S392" s="25">
        <v>40</v>
      </c>
      <c r="T392" s="25">
        <v>10</v>
      </c>
      <c r="U392" s="17"/>
      <c r="V392" s="25">
        <f t="shared" si="309"/>
        <v>30</v>
      </c>
      <c r="W392" s="25">
        <f>ROUND((O392*V392)*1.1,0)</f>
        <v>33660</v>
      </c>
      <c r="X392" s="25">
        <f t="shared" si="310"/>
        <v>40392</v>
      </c>
      <c r="Y392" s="25"/>
      <c r="Z392" s="30">
        <f>ROUND((Q392*V392*1.1),0)</f>
        <v>37026</v>
      </c>
      <c r="AA392" s="31">
        <f>ROUND(X392/(20*60),0)</f>
        <v>34</v>
      </c>
      <c r="AB392" s="31">
        <f>ROUND(Z392/(12*60),0)</f>
        <v>51</v>
      </c>
      <c r="AC392" s="31"/>
      <c r="AD392" s="31">
        <f>ROUND(X392/(12*60),0)</f>
        <v>56</v>
      </c>
      <c r="AE392" s="32">
        <f>ROUND(Z392/(24*60),0)</f>
        <v>26</v>
      </c>
      <c r="AF392" s="32">
        <f>ROUND(X392/(24*60),0)</f>
        <v>28</v>
      </c>
    </row>
    <row r="393" spans="1:36" s="14" customFormat="1" ht="19.5" customHeight="1">
      <c r="A393" s="62">
        <v>15</v>
      </c>
      <c r="B393" s="43" t="s">
        <v>617</v>
      </c>
      <c r="C393" s="47"/>
      <c r="D393" s="41" t="s">
        <v>611</v>
      </c>
      <c r="E393" s="41" t="s">
        <v>632</v>
      </c>
      <c r="F393" s="41"/>
      <c r="G393" s="42"/>
      <c r="H393" s="42"/>
      <c r="I393" s="44"/>
      <c r="J393" s="44"/>
      <c r="K393" s="42"/>
      <c r="L393" s="42"/>
      <c r="M393" s="42"/>
      <c r="N393" s="47">
        <v>350</v>
      </c>
      <c r="O393" s="45">
        <f t="shared" si="306"/>
        <v>361</v>
      </c>
      <c r="P393" s="177"/>
      <c r="Q393" s="45">
        <f t="shared" si="307"/>
        <v>397</v>
      </c>
      <c r="R393" s="45">
        <f t="shared" si="308"/>
        <v>433</v>
      </c>
      <c r="S393" s="47">
        <v>40</v>
      </c>
      <c r="T393" s="47">
        <v>10</v>
      </c>
      <c r="U393" s="179"/>
      <c r="V393" s="47">
        <f t="shared" si="309"/>
        <v>30</v>
      </c>
      <c r="W393" s="47">
        <f>ROUND((O393*V393)*1.1,0)</f>
        <v>11913</v>
      </c>
      <c r="X393" s="47">
        <f t="shared" si="310"/>
        <v>14289</v>
      </c>
      <c r="Y393" s="47"/>
      <c r="Z393" s="48">
        <f>ROUND((Q393*V393*1.1),0)</f>
        <v>13101</v>
      </c>
      <c r="AA393" s="31">
        <f>ROUND(X393/(20*60),0)</f>
        <v>12</v>
      </c>
      <c r="AB393" s="31">
        <f>ROUND(Z393/(12*60),0)</f>
        <v>18</v>
      </c>
      <c r="AC393" s="31"/>
      <c r="AD393" s="31">
        <f>ROUND(X393/(12*60),0)</f>
        <v>20</v>
      </c>
      <c r="AE393" s="32">
        <f>ROUND(Z393/(24*60),0)</f>
        <v>9</v>
      </c>
      <c r="AF393" s="32">
        <f>ROUND(X393/(24*60),0)</f>
        <v>10</v>
      </c>
    </row>
    <row r="394" spans="1:36" s="14" customFormat="1" ht="24" customHeight="1">
      <c r="A394" s="62"/>
      <c r="B394" s="88" t="s">
        <v>477</v>
      </c>
      <c r="C394" s="25">
        <v>5</v>
      </c>
      <c r="D394" s="33"/>
      <c r="E394" s="33"/>
      <c r="F394" s="33"/>
      <c r="G394" s="27"/>
      <c r="H394" s="27"/>
      <c r="I394" s="166">
        <v>1</v>
      </c>
      <c r="J394" s="166" t="s">
        <v>431</v>
      </c>
      <c r="K394" s="27" t="s">
        <v>478</v>
      </c>
      <c r="L394" s="27">
        <v>3</v>
      </c>
      <c r="M394" s="61" t="s">
        <v>2</v>
      </c>
      <c r="N394" s="25"/>
      <c r="O394" s="28"/>
      <c r="P394" s="21"/>
      <c r="Q394" s="28">
        <f>SUM(Q395:Q399)</f>
        <v>5397</v>
      </c>
      <c r="R394" s="28">
        <f>SUM(R395:R399)</f>
        <v>5887</v>
      </c>
      <c r="S394" s="28">
        <f>SUM(S395:S399)</f>
        <v>200</v>
      </c>
      <c r="T394" s="28">
        <f>SUM(T395:T399)</f>
        <v>50</v>
      </c>
      <c r="U394" s="21"/>
      <c r="V394" s="28"/>
      <c r="W394" s="28">
        <f>SUM(W395:W399)</f>
        <v>161898</v>
      </c>
      <c r="X394" s="28">
        <f>SUM(X395:X399)</f>
        <v>194271</v>
      </c>
      <c r="Y394" s="28">
        <v>12</v>
      </c>
      <c r="Z394" s="22">
        <f>SUM(Z395:Z399)</f>
        <v>178101</v>
      </c>
      <c r="AA394" s="31"/>
      <c r="AB394" s="31"/>
      <c r="AC394" s="31"/>
      <c r="AD394" s="31"/>
      <c r="AE394" s="32"/>
      <c r="AF394" s="32"/>
      <c r="AJ394" s="14">
        <v>178101</v>
      </c>
    </row>
    <row r="395" spans="1:36" s="14" customFormat="1" ht="21.75" customHeight="1">
      <c r="A395" s="62">
        <v>25</v>
      </c>
      <c r="B395" s="24" t="s">
        <v>479</v>
      </c>
      <c r="C395" s="25"/>
      <c r="D395" s="33" t="s">
        <v>479</v>
      </c>
      <c r="E395" s="33" t="s">
        <v>480</v>
      </c>
      <c r="F395" s="33"/>
      <c r="G395" s="27"/>
      <c r="H395" s="27"/>
      <c r="I395" s="27"/>
      <c r="J395" s="27"/>
      <c r="K395" s="27"/>
      <c r="L395" s="27"/>
      <c r="M395" s="27"/>
      <c r="N395" s="25">
        <v>1771</v>
      </c>
      <c r="O395" s="28">
        <f>ROUND(1.03*N395,0)</f>
        <v>1824</v>
      </c>
      <c r="P395" s="21"/>
      <c r="Q395" s="28">
        <f>ROUND(O395*1.1,0)</f>
        <v>2006</v>
      </c>
      <c r="R395" s="28">
        <f>ROUND(O395*1.2,0)</f>
        <v>2189</v>
      </c>
      <c r="S395" s="25">
        <v>40</v>
      </c>
      <c r="T395" s="25">
        <v>10</v>
      </c>
      <c r="U395" s="17"/>
      <c r="V395" s="25">
        <f>IF((S395-T395)&lt;15,15,S395-T395)</f>
        <v>30</v>
      </c>
      <c r="W395" s="25">
        <f>ROUND((O395*V395)*1.1,0)</f>
        <v>60192</v>
      </c>
      <c r="X395" s="25">
        <f>ROUND((R395*V395*1.1),0)</f>
        <v>72237</v>
      </c>
      <c r="Y395" s="25"/>
      <c r="Z395" s="30">
        <f>ROUND((Q395*V395*1.1),0)</f>
        <v>66198</v>
      </c>
      <c r="AA395" s="31"/>
      <c r="AB395" s="31"/>
      <c r="AC395" s="31"/>
      <c r="AD395" s="31"/>
      <c r="AE395" s="32"/>
      <c r="AF395" s="32"/>
    </row>
    <row r="396" spans="1:36" s="14" customFormat="1" ht="21.75" customHeight="1">
      <c r="A396" s="62">
        <v>26</v>
      </c>
      <c r="B396" s="24" t="s">
        <v>479</v>
      </c>
      <c r="C396" s="25"/>
      <c r="D396" s="33" t="s">
        <v>479</v>
      </c>
      <c r="E396" s="33" t="s">
        <v>481</v>
      </c>
      <c r="F396" s="33"/>
      <c r="G396" s="27"/>
      <c r="H396" s="27"/>
      <c r="I396" s="166"/>
      <c r="J396" s="166"/>
      <c r="K396" s="27"/>
      <c r="L396" s="27"/>
      <c r="M396" s="27"/>
      <c r="N396" s="25">
        <v>1860</v>
      </c>
      <c r="O396" s="28">
        <f>ROUND(1.03*N396,0)</f>
        <v>1916</v>
      </c>
      <c r="P396" s="21"/>
      <c r="Q396" s="28">
        <f>ROUND(O396*1.1,0)</f>
        <v>2108</v>
      </c>
      <c r="R396" s="28">
        <f>ROUND(O396*1.2,0)</f>
        <v>2299</v>
      </c>
      <c r="S396" s="25">
        <v>40</v>
      </c>
      <c r="T396" s="25">
        <v>10</v>
      </c>
      <c r="U396" s="17"/>
      <c r="V396" s="25">
        <f>IF((S396-T396)&lt;15,15,S396-T396)</f>
        <v>30</v>
      </c>
      <c r="W396" s="25">
        <f>ROUND((O396*V396)*1.1,0)</f>
        <v>63228</v>
      </c>
      <c r="X396" s="25">
        <f>ROUND((R396*V396*1.1),0)</f>
        <v>75867</v>
      </c>
      <c r="Y396" s="25"/>
      <c r="Z396" s="30">
        <f>ROUND((Q396*V396*1.1),0)</f>
        <v>69564</v>
      </c>
      <c r="AA396" s="31">
        <f t="shared" ref="AA396:AA401" si="311">ROUND(X294/(20*60),0)</f>
        <v>6</v>
      </c>
      <c r="AB396" s="31">
        <f t="shared" ref="AB396:AB401" si="312">ROUND(Z294/(12*60),0)</f>
        <v>9</v>
      </c>
      <c r="AC396" s="31"/>
      <c r="AD396" s="31">
        <f t="shared" ref="AD396:AD401" si="313">ROUND(X294/(12*60),0)</f>
        <v>10</v>
      </c>
      <c r="AE396" s="32">
        <f t="shared" ref="AE396:AE401" si="314">ROUND(Z294/(24*60),0)</f>
        <v>5</v>
      </c>
      <c r="AF396" s="32">
        <f t="shared" ref="AF396:AF401" si="315">ROUND(X294/(24*60),0)</f>
        <v>5</v>
      </c>
    </row>
    <row r="397" spans="1:36" s="14" customFormat="1" ht="21.75" customHeight="1">
      <c r="A397" s="62">
        <v>27</v>
      </c>
      <c r="B397" s="24" t="s">
        <v>479</v>
      </c>
      <c r="C397" s="25"/>
      <c r="D397" s="33" t="s">
        <v>479</v>
      </c>
      <c r="E397" s="33" t="s">
        <v>482</v>
      </c>
      <c r="F397" s="33"/>
      <c r="G397" s="27"/>
      <c r="H397" s="27"/>
      <c r="I397" s="166"/>
      <c r="J397" s="166"/>
      <c r="K397" s="27"/>
      <c r="L397" s="27"/>
      <c r="M397" s="27"/>
      <c r="N397" s="25">
        <v>350</v>
      </c>
      <c r="O397" s="28">
        <f>ROUND(1.03*N397,0)</f>
        <v>361</v>
      </c>
      <c r="P397" s="21"/>
      <c r="Q397" s="28">
        <f>ROUND(O397*1.1,0)</f>
        <v>397</v>
      </c>
      <c r="R397" s="28">
        <f>ROUND(O397*1.2,0)</f>
        <v>433</v>
      </c>
      <c r="S397" s="25">
        <v>40</v>
      </c>
      <c r="T397" s="25">
        <v>10</v>
      </c>
      <c r="U397" s="17"/>
      <c r="V397" s="25">
        <f>IF((S397-T397)&lt;15,15,S397-T397)</f>
        <v>30</v>
      </c>
      <c r="W397" s="25">
        <f>ROUND((O397*V397)*1.1,0)</f>
        <v>11913</v>
      </c>
      <c r="X397" s="25">
        <f>ROUND((R397*V397*1.1),0)</f>
        <v>14289</v>
      </c>
      <c r="Y397" s="25"/>
      <c r="Z397" s="30">
        <f>ROUND((Q397*V397*1.1),0)</f>
        <v>13101</v>
      </c>
      <c r="AA397" s="31">
        <f t="shared" si="311"/>
        <v>2</v>
      </c>
      <c r="AB397" s="31">
        <f t="shared" si="312"/>
        <v>3</v>
      </c>
      <c r="AC397" s="31"/>
      <c r="AD397" s="31">
        <f t="shared" si="313"/>
        <v>4</v>
      </c>
      <c r="AE397" s="32">
        <f t="shared" si="314"/>
        <v>2</v>
      </c>
      <c r="AF397" s="32">
        <f t="shared" si="315"/>
        <v>2</v>
      </c>
    </row>
    <row r="398" spans="1:36" s="14" customFormat="1" ht="21.75" customHeight="1">
      <c r="A398" s="62">
        <v>28</v>
      </c>
      <c r="B398" s="24" t="s">
        <v>479</v>
      </c>
      <c r="C398" s="25"/>
      <c r="D398" s="33" t="s">
        <v>479</v>
      </c>
      <c r="E398" s="33" t="s">
        <v>483</v>
      </c>
      <c r="F398" s="33"/>
      <c r="G398" s="27"/>
      <c r="H398" s="27"/>
      <c r="I398" s="166"/>
      <c r="J398" s="166"/>
      <c r="K398" s="27"/>
      <c r="L398" s="27"/>
      <c r="M398" s="27"/>
      <c r="N398" s="25">
        <v>282</v>
      </c>
      <c r="O398" s="28">
        <f>ROUND(1.03*N398,0)</f>
        <v>290</v>
      </c>
      <c r="P398" s="21"/>
      <c r="Q398" s="28">
        <f>ROUND(O398*1.1,0)</f>
        <v>319</v>
      </c>
      <c r="R398" s="28">
        <f>ROUND(O398*1.2,0)</f>
        <v>348</v>
      </c>
      <c r="S398" s="25">
        <v>40</v>
      </c>
      <c r="T398" s="25">
        <v>10</v>
      </c>
      <c r="U398" s="17"/>
      <c r="V398" s="25">
        <f>IF((S398-T398)&lt;15,15,S398-T398)</f>
        <v>30</v>
      </c>
      <c r="W398" s="25">
        <f>ROUND((O398*V398)*1.1,0)</f>
        <v>9570</v>
      </c>
      <c r="X398" s="25">
        <f>ROUND((R398*V398*1.1),0)</f>
        <v>11484</v>
      </c>
      <c r="Y398" s="25"/>
      <c r="Z398" s="30">
        <f>ROUND((Q398*V398*1.1),0)</f>
        <v>10527</v>
      </c>
      <c r="AA398" s="31">
        <f t="shared" si="311"/>
        <v>15</v>
      </c>
      <c r="AB398" s="31">
        <f t="shared" si="312"/>
        <v>23</v>
      </c>
      <c r="AC398" s="31"/>
      <c r="AD398" s="31">
        <f t="shared" si="313"/>
        <v>26</v>
      </c>
      <c r="AE398" s="32">
        <f t="shared" si="314"/>
        <v>12</v>
      </c>
      <c r="AF398" s="32">
        <f t="shared" si="315"/>
        <v>13</v>
      </c>
    </row>
    <row r="399" spans="1:36" s="14" customFormat="1" ht="21.75" customHeight="1">
      <c r="A399" s="62">
        <v>29</v>
      </c>
      <c r="B399" s="24" t="s">
        <v>479</v>
      </c>
      <c r="C399" s="25"/>
      <c r="D399" s="33" t="s">
        <v>476</v>
      </c>
      <c r="E399" s="33" t="s">
        <v>484</v>
      </c>
      <c r="F399" s="33"/>
      <c r="G399" s="27"/>
      <c r="H399" s="27"/>
      <c r="I399" s="166"/>
      <c r="J399" s="166"/>
      <c r="K399" s="27"/>
      <c r="L399" s="27"/>
      <c r="M399" s="27"/>
      <c r="N399" s="25">
        <v>500</v>
      </c>
      <c r="O399" s="28">
        <f>ROUND(1.03*N399,0)</f>
        <v>515</v>
      </c>
      <c r="P399" s="21"/>
      <c r="Q399" s="28">
        <f>ROUND(O399*1.1,0)</f>
        <v>567</v>
      </c>
      <c r="R399" s="28">
        <f>ROUND(O399*1.2,0)</f>
        <v>618</v>
      </c>
      <c r="S399" s="25">
        <v>40</v>
      </c>
      <c r="T399" s="25">
        <v>10</v>
      </c>
      <c r="U399" s="17"/>
      <c r="V399" s="25">
        <f>IF((S399-T399)&lt;15,15,S399-T399)</f>
        <v>30</v>
      </c>
      <c r="W399" s="25">
        <f>ROUND((O399*V399)*1.1,0)</f>
        <v>16995</v>
      </c>
      <c r="X399" s="25">
        <f>ROUND((R399*V399*1.1),0)</f>
        <v>20394</v>
      </c>
      <c r="Y399" s="25"/>
      <c r="Z399" s="30">
        <f>ROUND((Q399*V399*1.1),0)</f>
        <v>18711</v>
      </c>
      <c r="AA399" s="31">
        <f t="shared" si="311"/>
        <v>11</v>
      </c>
      <c r="AB399" s="31">
        <f t="shared" si="312"/>
        <v>17</v>
      </c>
      <c r="AC399" s="31"/>
      <c r="AD399" s="31">
        <f t="shared" si="313"/>
        <v>18</v>
      </c>
      <c r="AE399" s="32">
        <f t="shared" si="314"/>
        <v>8</v>
      </c>
      <c r="AF399" s="32">
        <f t="shared" si="315"/>
        <v>9</v>
      </c>
    </row>
    <row r="400" spans="1:36" s="14" customFormat="1" ht="21.75" customHeight="1">
      <c r="A400" s="62"/>
      <c r="B400" s="24" t="s">
        <v>485</v>
      </c>
      <c r="C400" s="25">
        <v>7</v>
      </c>
      <c r="D400" s="33"/>
      <c r="E400" s="33"/>
      <c r="F400" s="33"/>
      <c r="G400" s="27"/>
      <c r="H400" s="27"/>
      <c r="I400" s="166">
        <v>1.5</v>
      </c>
      <c r="J400" s="166" t="s">
        <v>5</v>
      </c>
      <c r="K400" s="27" t="s">
        <v>486</v>
      </c>
      <c r="L400" s="27">
        <v>2</v>
      </c>
      <c r="M400" s="61" t="s">
        <v>2</v>
      </c>
      <c r="N400" s="25"/>
      <c r="O400" s="28"/>
      <c r="P400" s="21"/>
      <c r="Q400" s="28">
        <f>SUM(Q401:Q407)</f>
        <v>6966</v>
      </c>
      <c r="R400" s="28">
        <f>SUM(R401:R407)</f>
        <v>7598</v>
      </c>
      <c r="S400" s="28">
        <f>SUM(S401:S407)</f>
        <v>280</v>
      </c>
      <c r="T400" s="28">
        <f>SUM(T401:T407)</f>
        <v>70</v>
      </c>
      <c r="U400" s="21"/>
      <c r="V400" s="28"/>
      <c r="W400" s="28">
        <f>SUM(W401:W407)</f>
        <v>208956</v>
      </c>
      <c r="X400" s="28">
        <f>SUM(X401:X407)</f>
        <v>250734</v>
      </c>
      <c r="Y400" s="28">
        <v>12</v>
      </c>
      <c r="Z400" s="22">
        <f>SUM(Z401:Z407)</f>
        <v>229878</v>
      </c>
      <c r="AA400" s="31">
        <f t="shared" si="311"/>
        <v>7</v>
      </c>
      <c r="AB400" s="31">
        <f t="shared" si="312"/>
        <v>10</v>
      </c>
      <c r="AC400" s="31"/>
      <c r="AD400" s="31">
        <f t="shared" si="313"/>
        <v>11</v>
      </c>
      <c r="AE400" s="32">
        <f t="shared" si="314"/>
        <v>5</v>
      </c>
      <c r="AF400" s="32">
        <f t="shared" si="315"/>
        <v>5</v>
      </c>
      <c r="AJ400" s="14">
        <v>229878</v>
      </c>
    </row>
    <row r="401" spans="1:36" s="14" customFormat="1" ht="21.75" customHeight="1">
      <c r="A401" s="62">
        <v>30</v>
      </c>
      <c r="B401" s="24" t="s">
        <v>487</v>
      </c>
      <c r="C401" s="25"/>
      <c r="D401" s="33" t="s">
        <v>488</v>
      </c>
      <c r="E401" s="33" t="s">
        <v>487</v>
      </c>
      <c r="F401" s="33"/>
      <c r="G401" s="166"/>
      <c r="H401" s="166"/>
      <c r="I401" s="27"/>
      <c r="J401" s="27"/>
      <c r="K401" s="27"/>
      <c r="L401" s="27"/>
      <c r="M401" s="27"/>
      <c r="N401" s="25">
        <v>814</v>
      </c>
      <c r="O401" s="28">
        <f t="shared" ref="O401:O407" si="316">ROUND(1.03*N401,0)</f>
        <v>838</v>
      </c>
      <c r="P401" s="21"/>
      <c r="Q401" s="28">
        <f t="shared" ref="Q401:Q407" si="317">ROUND(O401*1.1,0)</f>
        <v>922</v>
      </c>
      <c r="R401" s="28">
        <f t="shared" ref="R401:R407" si="318">ROUND(O401*1.2,0)</f>
        <v>1006</v>
      </c>
      <c r="S401" s="25">
        <v>40</v>
      </c>
      <c r="T401" s="25">
        <v>10</v>
      </c>
      <c r="U401" s="17"/>
      <c r="V401" s="25">
        <f t="shared" ref="V401:V407" si="319">IF((S401-T401)&lt;15,15,S401-T401)</f>
        <v>30</v>
      </c>
      <c r="W401" s="25">
        <f t="shared" ref="W401:W407" si="320">ROUND((O401*V401)*1.1,0)</f>
        <v>27654</v>
      </c>
      <c r="X401" s="25">
        <f t="shared" ref="X401:X407" si="321">ROUND((R401*V401*1.1),0)</f>
        <v>33198</v>
      </c>
      <c r="Y401" s="25"/>
      <c r="Z401" s="30">
        <f t="shared" ref="Z401:Z407" si="322">ROUND((Q401*V401*1.1),0)</f>
        <v>30426</v>
      </c>
      <c r="AA401" s="31">
        <f t="shared" si="311"/>
        <v>6</v>
      </c>
      <c r="AB401" s="31">
        <f t="shared" si="312"/>
        <v>9</v>
      </c>
      <c r="AC401" s="31"/>
      <c r="AD401" s="31">
        <f t="shared" si="313"/>
        <v>10</v>
      </c>
      <c r="AE401" s="32">
        <f t="shared" si="314"/>
        <v>5</v>
      </c>
      <c r="AF401" s="32">
        <f t="shared" si="315"/>
        <v>5</v>
      </c>
      <c r="AH401" s="14">
        <f>(6*20*60)/15</f>
        <v>480</v>
      </c>
    </row>
    <row r="402" spans="1:36" s="14" customFormat="1" ht="21.75" customHeight="1">
      <c r="A402" s="62">
        <v>31</v>
      </c>
      <c r="B402" s="24" t="s">
        <v>487</v>
      </c>
      <c r="C402" s="25"/>
      <c r="D402" s="33" t="s">
        <v>488</v>
      </c>
      <c r="E402" s="33" t="s">
        <v>489</v>
      </c>
      <c r="F402" s="33"/>
      <c r="G402" s="27"/>
      <c r="H402" s="27"/>
      <c r="I402" s="166"/>
      <c r="J402" s="166"/>
      <c r="K402" s="27"/>
      <c r="L402" s="27"/>
      <c r="M402" s="27"/>
      <c r="N402" s="25">
        <v>944</v>
      </c>
      <c r="O402" s="28">
        <f t="shared" si="316"/>
        <v>972</v>
      </c>
      <c r="P402" s="21"/>
      <c r="Q402" s="28">
        <f t="shared" si="317"/>
        <v>1069</v>
      </c>
      <c r="R402" s="28">
        <f t="shared" si="318"/>
        <v>1166</v>
      </c>
      <c r="S402" s="25">
        <v>40</v>
      </c>
      <c r="T402" s="25">
        <v>10</v>
      </c>
      <c r="U402" s="17"/>
      <c r="V402" s="25">
        <f t="shared" si="319"/>
        <v>30</v>
      </c>
      <c r="W402" s="25">
        <f t="shared" si="320"/>
        <v>32076</v>
      </c>
      <c r="X402" s="25">
        <f t="shared" si="321"/>
        <v>38478</v>
      </c>
      <c r="Y402" s="25"/>
      <c r="Z402" s="30">
        <f t="shared" si="322"/>
        <v>35277</v>
      </c>
      <c r="AA402" s="31"/>
      <c r="AB402" s="31"/>
      <c r="AC402" s="31"/>
      <c r="AD402" s="31"/>
      <c r="AE402" s="32"/>
      <c r="AF402" s="32"/>
    </row>
    <row r="403" spans="1:36" s="14" customFormat="1" ht="21.75" customHeight="1">
      <c r="A403" s="62">
        <v>32</v>
      </c>
      <c r="B403" s="24" t="s">
        <v>487</v>
      </c>
      <c r="C403" s="25"/>
      <c r="D403" s="33" t="s">
        <v>488</v>
      </c>
      <c r="E403" s="33" t="s">
        <v>490</v>
      </c>
      <c r="F403" s="33"/>
      <c r="G403" s="166"/>
      <c r="H403" s="166"/>
      <c r="I403" s="166"/>
      <c r="J403" s="166"/>
      <c r="K403" s="27"/>
      <c r="L403" s="27"/>
      <c r="M403" s="27"/>
      <c r="N403" s="25">
        <v>337</v>
      </c>
      <c r="O403" s="28">
        <f t="shared" si="316"/>
        <v>347</v>
      </c>
      <c r="P403" s="21"/>
      <c r="Q403" s="28">
        <f t="shared" si="317"/>
        <v>382</v>
      </c>
      <c r="R403" s="28">
        <f t="shared" si="318"/>
        <v>416</v>
      </c>
      <c r="S403" s="25">
        <v>40</v>
      </c>
      <c r="T403" s="25">
        <v>10</v>
      </c>
      <c r="U403" s="17"/>
      <c r="V403" s="25">
        <f t="shared" si="319"/>
        <v>30</v>
      </c>
      <c r="W403" s="25">
        <f t="shared" si="320"/>
        <v>11451</v>
      </c>
      <c r="X403" s="25">
        <f t="shared" si="321"/>
        <v>13728</v>
      </c>
      <c r="Y403" s="25"/>
      <c r="Z403" s="30">
        <f t="shared" si="322"/>
        <v>12606</v>
      </c>
      <c r="AA403" s="31">
        <f>ROUND(X301/(20*60),0)</f>
        <v>15</v>
      </c>
      <c r="AB403" s="31">
        <f>ROUND(Z301/(12*60),0)</f>
        <v>23</v>
      </c>
      <c r="AC403" s="31"/>
      <c r="AD403" s="31">
        <f>ROUND(X301/(12*60),0)</f>
        <v>25</v>
      </c>
      <c r="AE403" s="32">
        <f>ROUND(Z301/(24*60),0)</f>
        <v>12</v>
      </c>
      <c r="AF403" s="32">
        <f>ROUND(X301/(24*60),0)</f>
        <v>13</v>
      </c>
    </row>
    <row r="404" spans="1:36" s="14" customFormat="1" ht="21.75" customHeight="1">
      <c r="A404" s="62">
        <v>33</v>
      </c>
      <c r="B404" s="24" t="s">
        <v>487</v>
      </c>
      <c r="C404" s="25"/>
      <c r="D404" s="33" t="s">
        <v>437</v>
      </c>
      <c r="E404" s="33" t="s">
        <v>437</v>
      </c>
      <c r="F404" s="33"/>
      <c r="G404" s="27"/>
      <c r="H404" s="27"/>
      <c r="I404" s="166"/>
      <c r="J404" s="166"/>
      <c r="K404" s="27"/>
      <c r="L404" s="27"/>
      <c r="M404" s="27"/>
      <c r="N404" s="25">
        <v>1242</v>
      </c>
      <c r="O404" s="28">
        <f t="shared" si="316"/>
        <v>1279</v>
      </c>
      <c r="P404" s="21"/>
      <c r="Q404" s="28">
        <f t="shared" si="317"/>
        <v>1407</v>
      </c>
      <c r="R404" s="28">
        <f t="shared" si="318"/>
        <v>1535</v>
      </c>
      <c r="S404" s="25">
        <v>40</v>
      </c>
      <c r="T404" s="25">
        <v>10</v>
      </c>
      <c r="U404" s="17"/>
      <c r="V404" s="25">
        <f t="shared" si="319"/>
        <v>30</v>
      </c>
      <c r="W404" s="25">
        <f t="shared" si="320"/>
        <v>42207</v>
      </c>
      <c r="X404" s="25">
        <f t="shared" si="321"/>
        <v>50655</v>
      </c>
      <c r="Y404" s="25"/>
      <c r="Z404" s="30">
        <f t="shared" si="322"/>
        <v>46431</v>
      </c>
      <c r="AA404" s="31">
        <f>ROUND(X302/(20*60),0)</f>
        <v>6</v>
      </c>
      <c r="AB404" s="31">
        <f>ROUND(Z302/(12*60),0)</f>
        <v>10</v>
      </c>
      <c r="AC404" s="31"/>
      <c r="AD404" s="31">
        <f>ROUND(X302/(12*60),0)</f>
        <v>11</v>
      </c>
      <c r="AE404" s="32">
        <f>ROUND(Z302/(24*60),0)</f>
        <v>5</v>
      </c>
      <c r="AF404" s="32">
        <f>ROUND(X302/(24*60),0)</f>
        <v>5</v>
      </c>
    </row>
    <row r="405" spans="1:36" s="14" customFormat="1" ht="21.75" customHeight="1">
      <c r="A405" s="62">
        <v>34</v>
      </c>
      <c r="B405" s="24" t="s">
        <v>487</v>
      </c>
      <c r="C405" s="25"/>
      <c r="D405" s="33" t="s">
        <v>437</v>
      </c>
      <c r="E405" s="33" t="s">
        <v>491</v>
      </c>
      <c r="F405" s="33"/>
      <c r="G405" s="27"/>
      <c r="H405" s="27"/>
      <c r="I405" s="166"/>
      <c r="J405" s="166"/>
      <c r="K405" s="27"/>
      <c r="L405" s="27"/>
      <c r="M405" s="27"/>
      <c r="N405" s="25">
        <v>1820</v>
      </c>
      <c r="O405" s="28">
        <f t="shared" si="316"/>
        <v>1875</v>
      </c>
      <c r="P405" s="21"/>
      <c r="Q405" s="28">
        <f t="shared" si="317"/>
        <v>2063</v>
      </c>
      <c r="R405" s="28">
        <f t="shared" si="318"/>
        <v>2250</v>
      </c>
      <c r="S405" s="25">
        <v>40</v>
      </c>
      <c r="T405" s="25">
        <v>10</v>
      </c>
      <c r="U405" s="17"/>
      <c r="V405" s="25">
        <f t="shared" si="319"/>
        <v>30</v>
      </c>
      <c r="W405" s="25">
        <f t="shared" si="320"/>
        <v>61875</v>
      </c>
      <c r="X405" s="25">
        <f t="shared" si="321"/>
        <v>74250</v>
      </c>
      <c r="Y405" s="25"/>
      <c r="Z405" s="30">
        <f t="shared" si="322"/>
        <v>68079</v>
      </c>
      <c r="AA405" s="31">
        <f>ROUND(X303/(20*60),0)</f>
        <v>15</v>
      </c>
      <c r="AB405" s="31">
        <f>ROUND(Z303/(12*60),0)</f>
        <v>23</v>
      </c>
      <c r="AC405" s="31"/>
      <c r="AD405" s="31">
        <f>ROUND(X303/(12*60),0)</f>
        <v>25</v>
      </c>
      <c r="AE405" s="32">
        <f>ROUND(Z303/(24*60),0)</f>
        <v>12</v>
      </c>
      <c r="AF405" s="32">
        <f>ROUND(X303/(24*60),0)</f>
        <v>13</v>
      </c>
    </row>
    <row r="406" spans="1:36" s="14" customFormat="1" ht="21.75" customHeight="1">
      <c r="A406" s="62">
        <v>35</v>
      </c>
      <c r="B406" s="24" t="s">
        <v>487</v>
      </c>
      <c r="C406" s="25"/>
      <c r="D406" s="33" t="s">
        <v>492</v>
      </c>
      <c r="E406" s="33" t="s">
        <v>493</v>
      </c>
      <c r="F406" s="33"/>
      <c r="G406" s="27"/>
      <c r="H406" s="27"/>
      <c r="I406" s="166"/>
      <c r="J406" s="166"/>
      <c r="K406" s="27"/>
      <c r="L406" s="27"/>
      <c r="M406" s="27"/>
      <c r="N406" s="25">
        <v>441</v>
      </c>
      <c r="O406" s="28">
        <f t="shared" si="316"/>
        <v>454</v>
      </c>
      <c r="P406" s="21"/>
      <c r="Q406" s="28">
        <f t="shared" si="317"/>
        <v>499</v>
      </c>
      <c r="R406" s="28">
        <f t="shared" si="318"/>
        <v>545</v>
      </c>
      <c r="S406" s="25">
        <v>40</v>
      </c>
      <c r="T406" s="25">
        <v>10</v>
      </c>
      <c r="U406" s="17"/>
      <c r="V406" s="25">
        <f t="shared" si="319"/>
        <v>30</v>
      </c>
      <c r="W406" s="25">
        <f t="shared" si="320"/>
        <v>14982</v>
      </c>
      <c r="X406" s="25">
        <f t="shared" si="321"/>
        <v>17985</v>
      </c>
      <c r="Y406" s="25"/>
      <c r="Z406" s="30">
        <f t="shared" si="322"/>
        <v>16467</v>
      </c>
      <c r="AA406" s="31">
        <f>ROUND(X304/(20*60),0)</f>
        <v>0</v>
      </c>
      <c r="AB406" s="31">
        <f>ROUND(Z304/(12*60),0)</f>
        <v>17</v>
      </c>
      <c r="AC406" s="31"/>
      <c r="AD406" s="31">
        <f>ROUND(X304/(12*60),0)</f>
        <v>0</v>
      </c>
      <c r="AE406" s="32">
        <f>ROUND(Z304/(24*60),0)</f>
        <v>9</v>
      </c>
      <c r="AF406" s="32">
        <f>ROUND(X304/(24*60),0)</f>
        <v>0</v>
      </c>
    </row>
    <row r="407" spans="1:36" s="14" customFormat="1" ht="21.75" customHeight="1">
      <c r="A407" s="62">
        <v>36</v>
      </c>
      <c r="B407" s="24" t="s">
        <v>487</v>
      </c>
      <c r="C407" s="25"/>
      <c r="D407" s="33" t="s">
        <v>492</v>
      </c>
      <c r="E407" s="33" t="s">
        <v>494</v>
      </c>
      <c r="F407" s="33"/>
      <c r="G407" s="27"/>
      <c r="H407" s="27"/>
      <c r="I407" s="166"/>
      <c r="J407" s="166"/>
      <c r="K407" s="27"/>
      <c r="L407" s="27"/>
      <c r="M407" s="27"/>
      <c r="N407" s="25">
        <v>550</v>
      </c>
      <c r="O407" s="28">
        <f t="shared" si="316"/>
        <v>567</v>
      </c>
      <c r="P407" s="21"/>
      <c r="Q407" s="28">
        <f t="shared" si="317"/>
        <v>624</v>
      </c>
      <c r="R407" s="28">
        <f t="shared" si="318"/>
        <v>680</v>
      </c>
      <c r="S407" s="25">
        <v>40</v>
      </c>
      <c r="T407" s="25">
        <v>10</v>
      </c>
      <c r="U407" s="17"/>
      <c r="V407" s="25">
        <f t="shared" si="319"/>
        <v>30</v>
      </c>
      <c r="W407" s="25">
        <f t="shared" si="320"/>
        <v>18711</v>
      </c>
      <c r="X407" s="25">
        <f t="shared" si="321"/>
        <v>22440</v>
      </c>
      <c r="Y407" s="25"/>
      <c r="Z407" s="30">
        <f t="shared" si="322"/>
        <v>20592</v>
      </c>
      <c r="AA407" s="31">
        <f>ROUND(X305/(20*60),0)</f>
        <v>7</v>
      </c>
      <c r="AB407" s="31">
        <f>ROUND(Z305/(12*60),0)</f>
        <v>10</v>
      </c>
      <c r="AC407" s="31"/>
      <c r="AD407" s="31">
        <f>ROUND(X305/(12*60),0)</f>
        <v>11</v>
      </c>
      <c r="AE407" s="32">
        <f>ROUND(Z305/(24*60),0)</f>
        <v>5</v>
      </c>
      <c r="AF407" s="32">
        <f>ROUND(X305/(24*60),0)</f>
        <v>6</v>
      </c>
    </row>
    <row r="408" spans="1:36" s="14" customFormat="1" ht="21.75" customHeight="1">
      <c r="A408" s="62"/>
      <c r="B408" s="24" t="s">
        <v>686</v>
      </c>
      <c r="C408" s="25">
        <v>4</v>
      </c>
      <c r="D408" s="60"/>
      <c r="E408" s="60"/>
      <c r="F408" s="60"/>
      <c r="G408" s="63"/>
      <c r="H408" s="63"/>
      <c r="I408" s="61">
        <v>0.3</v>
      </c>
      <c r="J408" s="61" t="s">
        <v>645</v>
      </c>
      <c r="K408" s="61" t="s">
        <v>687</v>
      </c>
      <c r="L408" s="61">
        <v>3</v>
      </c>
      <c r="M408" s="61"/>
      <c r="N408" s="28"/>
      <c r="O408" s="28"/>
      <c r="P408" s="21"/>
      <c r="Q408" s="28">
        <f>SUM(Q409:Q412)</f>
        <v>2819</v>
      </c>
      <c r="R408" s="28">
        <f t="shared" ref="R408:Z408" si="323">SUM(R409:R412)</f>
        <v>3075</v>
      </c>
      <c r="S408" s="28">
        <f t="shared" si="323"/>
        <v>160</v>
      </c>
      <c r="T408" s="28">
        <f t="shared" si="323"/>
        <v>160</v>
      </c>
      <c r="U408" s="21"/>
      <c r="V408" s="28"/>
      <c r="W408" s="28">
        <f t="shared" si="323"/>
        <v>42274</v>
      </c>
      <c r="X408" s="28">
        <f t="shared" si="323"/>
        <v>50738</v>
      </c>
      <c r="Y408" s="28">
        <v>12</v>
      </c>
      <c r="Z408" s="22">
        <f t="shared" si="323"/>
        <v>46514</v>
      </c>
      <c r="AA408" s="31"/>
      <c r="AB408" s="31"/>
      <c r="AC408" s="31"/>
      <c r="AD408" s="31"/>
      <c r="AE408" s="32"/>
      <c r="AF408" s="32"/>
      <c r="AJ408" s="14">
        <v>46514</v>
      </c>
    </row>
    <row r="409" spans="1:36" s="14" customFormat="1" ht="21.75" customHeight="1">
      <c r="A409" s="62">
        <v>31</v>
      </c>
      <c r="B409" s="24" t="s">
        <v>688</v>
      </c>
      <c r="C409" s="25"/>
      <c r="D409" s="60" t="s">
        <v>683</v>
      </c>
      <c r="E409" s="60" t="s">
        <v>689</v>
      </c>
      <c r="F409" s="60"/>
      <c r="G409" s="63"/>
      <c r="H409" s="63"/>
      <c r="I409" s="61"/>
      <c r="J409" s="61"/>
      <c r="K409" s="61"/>
      <c r="L409" s="61"/>
      <c r="M409" s="61"/>
      <c r="N409" s="28">
        <v>708</v>
      </c>
      <c r="O409" s="28">
        <f>ROUND(1.03*N409,0)</f>
        <v>729</v>
      </c>
      <c r="P409" s="21"/>
      <c r="Q409" s="28">
        <f>ROUND(O409*1.1,0)</f>
        <v>802</v>
      </c>
      <c r="R409" s="28">
        <f>ROUND(O409*1.2,0)</f>
        <v>875</v>
      </c>
      <c r="S409" s="29">
        <v>40</v>
      </c>
      <c r="T409" s="29">
        <v>40</v>
      </c>
      <c r="U409" s="187"/>
      <c r="V409" s="25">
        <f>IF((S409-T409)&lt;15,15,S409-T409)</f>
        <v>15</v>
      </c>
      <c r="W409" s="25">
        <f>ROUND((O409*V409)*1.1,0)</f>
        <v>12029</v>
      </c>
      <c r="X409" s="25">
        <f>ROUND((R409*V409*1.1),0)</f>
        <v>14438</v>
      </c>
      <c r="Y409" s="25"/>
      <c r="Z409" s="30">
        <f>ROUND((Q409*V409*1.1),0)</f>
        <v>13233</v>
      </c>
      <c r="AA409" s="31">
        <f>ROUND(X409/(20*60),0)</f>
        <v>12</v>
      </c>
      <c r="AB409" s="31">
        <f>ROUND(Z409/(12*60),0)</f>
        <v>18</v>
      </c>
      <c r="AC409" s="31"/>
      <c r="AD409" s="31">
        <f>ROUND(X409/(12*60),0)</f>
        <v>20</v>
      </c>
      <c r="AE409" s="32">
        <f>ROUND(Z409/(24*60),0)</f>
        <v>9</v>
      </c>
      <c r="AF409" s="32">
        <f>ROUND(X409/(24*60),0)</f>
        <v>10</v>
      </c>
    </row>
    <row r="410" spans="1:36" s="14" customFormat="1" ht="21.75" customHeight="1">
      <c r="A410" s="62">
        <v>32</v>
      </c>
      <c r="B410" s="24" t="s">
        <v>688</v>
      </c>
      <c r="C410" s="25"/>
      <c r="D410" s="60" t="s">
        <v>683</v>
      </c>
      <c r="E410" s="60" t="s">
        <v>690</v>
      </c>
      <c r="F410" s="60"/>
      <c r="G410" s="63"/>
      <c r="H410" s="63"/>
      <c r="I410" s="61"/>
      <c r="J410" s="61"/>
      <c r="K410" s="61"/>
      <c r="L410" s="61"/>
      <c r="M410" s="61"/>
      <c r="N410" s="28">
        <v>250</v>
      </c>
      <c r="O410" s="28">
        <f>ROUND(1.03*N410,0)</f>
        <v>258</v>
      </c>
      <c r="P410" s="21"/>
      <c r="Q410" s="28">
        <f>ROUND(O410*1.1,0)</f>
        <v>284</v>
      </c>
      <c r="R410" s="28">
        <f>ROUND(O410*1.2,0)</f>
        <v>310</v>
      </c>
      <c r="S410" s="29">
        <v>40</v>
      </c>
      <c r="T410" s="29">
        <v>40</v>
      </c>
      <c r="U410" s="187"/>
      <c r="V410" s="25">
        <f>IF((S410-T410)&lt;15,15,S410-T410)</f>
        <v>15</v>
      </c>
      <c r="W410" s="25">
        <f>ROUND((O410*V410)*1.1,0)</f>
        <v>4257</v>
      </c>
      <c r="X410" s="25">
        <f>ROUND((R410*V410*1.1),0)</f>
        <v>5115</v>
      </c>
      <c r="Y410" s="25"/>
      <c r="Z410" s="30">
        <f>ROUND((Q410*V410*1.1),0)</f>
        <v>4686</v>
      </c>
      <c r="AA410" s="31">
        <f>ROUND(X410/(20*60),0)</f>
        <v>4</v>
      </c>
      <c r="AB410" s="31">
        <f>ROUND(Z410/(12*60),0)</f>
        <v>7</v>
      </c>
      <c r="AC410" s="31"/>
      <c r="AD410" s="31">
        <f>ROUND(X410/(12*60),0)</f>
        <v>7</v>
      </c>
      <c r="AE410" s="32">
        <f>ROUND(Z410/(24*60),0)</f>
        <v>3</v>
      </c>
      <c r="AF410" s="32">
        <f>ROUND(X410/(24*60),0)</f>
        <v>4</v>
      </c>
    </row>
    <row r="411" spans="1:36" s="14" customFormat="1" ht="21.75" customHeight="1">
      <c r="A411" s="62">
        <v>33</v>
      </c>
      <c r="B411" s="24" t="s">
        <v>688</v>
      </c>
      <c r="C411" s="25"/>
      <c r="D411" s="60" t="s">
        <v>691</v>
      </c>
      <c r="E411" s="60" t="s">
        <v>692</v>
      </c>
      <c r="F411" s="60"/>
      <c r="G411" s="63"/>
      <c r="H411" s="63"/>
      <c r="I411" s="61"/>
      <c r="J411" s="61"/>
      <c r="K411" s="61"/>
      <c r="L411" s="61"/>
      <c r="M411" s="61"/>
      <c r="N411" s="28">
        <v>919</v>
      </c>
      <c r="O411" s="28">
        <f>ROUND(1.03*N411,0)</f>
        <v>947</v>
      </c>
      <c r="P411" s="21"/>
      <c r="Q411" s="28">
        <f>ROUND(O411*1.1,0)</f>
        <v>1042</v>
      </c>
      <c r="R411" s="28">
        <f>ROUND(O411*1.2,0)</f>
        <v>1136</v>
      </c>
      <c r="S411" s="29">
        <v>40</v>
      </c>
      <c r="T411" s="29">
        <v>40</v>
      </c>
      <c r="U411" s="187"/>
      <c r="V411" s="25">
        <f>IF((S411-T411)&lt;15,15,S411-T411)</f>
        <v>15</v>
      </c>
      <c r="W411" s="25">
        <f>ROUND((O411*V411)*1.1,0)</f>
        <v>15626</v>
      </c>
      <c r="X411" s="25">
        <f t="shared" ref="X411:X412" si="324">ROUND((R411*V411*1.1),0)</f>
        <v>18744</v>
      </c>
      <c r="Y411" s="25"/>
      <c r="Z411" s="30">
        <f>ROUND((Q411*V411*1.1),0)</f>
        <v>17193</v>
      </c>
      <c r="AA411" s="31">
        <f>ROUND(X411/(20*60),0)</f>
        <v>16</v>
      </c>
      <c r="AB411" s="31">
        <f>ROUND(Z411/(12*60),0)</f>
        <v>24</v>
      </c>
      <c r="AC411" s="31"/>
      <c r="AD411" s="31">
        <f>ROUND(X411/(12*60),0)</f>
        <v>26</v>
      </c>
      <c r="AE411" s="32">
        <f>ROUND(Z411/(24*60),0)</f>
        <v>12</v>
      </c>
      <c r="AF411" s="32">
        <f>ROUND(X411/(24*60),0)</f>
        <v>13</v>
      </c>
    </row>
    <row r="412" spans="1:36" s="14" customFormat="1" ht="21.75" customHeight="1">
      <c r="A412" s="62">
        <v>34</v>
      </c>
      <c r="B412" s="24" t="s">
        <v>688</v>
      </c>
      <c r="C412" s="25"/>
      <c r="D412" s="60" t="s">
        <v>691</v>
      </c>
      <c r="E412" s="60" t="s">
        <v>693</v>
      </c>
      <c r="F412" s="60"/>
      <c r="G412" s="63"/>
      <c r="H412" s="63"/>
      <c r="I412" s="61"/>
      <c r="J412" s="61"/>
      <c r="K412" s="61"/>
      <c r="L412" s="61"/>
      <c r="M412" s="61"/>
      <c r="N412" s="28">
        <v>610</v>
      </c>
      <c r="O412" s="28">
        <f>ROUND(1.03*N412,0)</f>
        <v>628</v>
      </c>
      <c r="P412" s="21"/>
      <c r="Q412" s="28">
        <f>ROUND(O412*1.1,0)</f>
        <v>691</v>
      </c>
      <c r="R412" s="28">
        <f>ROUND(O412*1.2,0)</f>
        <v>754</v>
      </c>
      <c r="S412" s="29">
        <v>40</v>
      </c>
      <c r="T412" s="29">
        <v>40</v>
      </c>
      <c r="U412" s="187"/>
      <c r="V412" s="25">
        <f>IF((S412-T412)&lt;15,15,S412-T412)</f>
        <v>15</v>
      </c>
      <c r="W412" s="25">
        <f>ROUND((O412*V412)*1.1,0)</f>
        <v>10362</v>
      </c>
      <c r="X412" s="25">
        <f t="shared" si="324"/>
        <v>12441</v>
      </c>
      <c r="Y412" s="25"/>
      <c r="Z412" s="30">
        <f>ROUND((Q412*V412*1.1),0)</f>
        <v>11402</v>
      </c>
      <c r="AA412" s="31">
        <f>ROUND(X412/(20*60),0)</f>
        <v>10</v>
      </c>
      <c r="AB412" s="31">
        <f>ROUND(Z412/(12*60),0)</f>
        <v>16</v>
      </c>
      <c r="AC412" s="31"/>
      <c r="AD412" s="31">
        <f>ROUND(X412/(12*60),0)</f>
        <v>17</v>
      </c>
      <c r="AE412" s="32">
        <f>ROUND(Z412/(24*60),0)</f>
        <v>8</v>
      </c>
      <c r="AF412" s="32">
        <f>ROUND(X412/(24*60),0)</f>
        <v>9</v>
      </c>
    </row>
    <row r="413" spans="1:36" s="14" customFormat="1" ht="21.75" customHeight="1">
      <c r="A413" s="62"/>
      <c r="B413" s="24" t="s">
        <v>694</v>
      </c>
      <c r="C413" s="25">
        <v>14</v>
      </c>
      <c r="D413" s="60"/>
      <c r="E413" s="60"/>
      <c r="F413" s="60"/>
      <c r="G413" s="63"/>
      <c r="H413" s="63"/>
      <c r="I413" s="63">
        <v>1.5</v>
      </c>
      <c r="J413" s="63" t="s">
        <v>225</v>
      </c>
      <c r="K413" s="61" t="s">
        <v>695</v>
      </c>
      <c r="L413" s="61">
        <v>3</v>
      </c>
      <c r="M413" s="61" t="s">
        <v>1</v>
      </c>
      <c r="N413" s="28"/>
      <c r="O413" s="28"/>
      <c r="P413" s="21"/>
      <c r="Q413" s="28">
        <f>SUM(Q414:Q427)</f>
        <v>7033</v>
      </c>
      <c r="R413" s="28">
        <f t="shared" ref="R413:AF413" si="325">SUM(R414:R427)</f>
        <v>7671</v>
      </c>
      <c r="S413" s="28">
        <f t="shared" si="325"/>
        <v>440</v>
      </c>
      <c r="T413" s="28">
        <f t="shared" si="325"/>
        <v>440</v>
      </c>
      <c r="U413" s="21"/>
      <c r="V413" s="28"/>
      <c r="W413" s="28">
        <f t="shared" si="325"/>
        <v>105488</v>
      </c>
      <c r="X413" s="28">
        <f t="shared" si="325"/>
        <v>126573</v>
      </c>
      <c r="Y413" s="28">
        <v>20</v>
      </c>
      <c r="Z413" s="22">
        <f t="shared" si="325"/>
        <v>149974</v>
      </c>
      <c r="AA413" s="28" t="e">
        <f t="shared" si="325"/>
        <v>#VALUE!</v>
      </c>
      <c r="AB413" s="28">
        <f t="shared" si="325"/>
        <v>208</v>
      </c>
      <c r="AC413" s="28">
        <f t="shared" si="325"/>
        <v>0</v>
      </c>
      <c r="AD413" s="28" t="e">
        <f t="shared" si="325"/>
        <v>#VALUE!</v>
      </c>
      <c r="AE413" s="28">
        <f t="shared" si="325"/>
        <v>106</v>
      </c>
      <c r="AF413" s="28" t="e">
        <f t="shared" si="325"/>
        <v>#VALUE!</v>
      </c>
      <c r="AJ413" s="14">
        <v>149974</v>
      </c>
    </row>
    <row r="414" spans="1:36" s="14" customFormat="1" ht="21.75" customHeight="1">
      <c r="A414" s="62">
        <v>35</v>
      </c>
      <c r="B414" s="24" t="s">
        <v>558</v>
      </c>
      <c r="C414" s="25"/>
      <c r="D414" s="60" t="s">
        <v>696</v>
      </c>
      <c r="E414" s="60" t="s">
        <v>696</v>
      </c>
      <c r="F414" s="60"/>
      <c r="G414" s="63"/>
      <c r="H414" s="63"/>
      <c r="I414" s="24"/>
      <c r="J414" s="24"/>
      <c r="K414" s="24"/>
      <c r="L414" s="24"/>
      <c r="M414" s="24"/>
      <c r="N414" s="28">
        <v>755</v>
      </c>
      <c r="O414" s="28">
        <f>ROUND(1.03*N414,0)</f>
        <v>778</v>
      </c>
      <c r="P414" s="21"/>
      <c r="Q414" s="28">
        <f>ROUND(O414*1.1,0)</f>
        <v>856</v>
      </c>
      <c r="R414" s="28">
        <f>ROUND(O414*1.2,0)</f>
        <v>934</v>
      </c>
      <c r="S414" s="29">
        <v>40</v>
      </c>
      <c r="T414" s="29">
        <v>40</v>
      </c>
      <c r="U414" s="187"/>
      <c r="V414" s="25">
        <f>IF((S414-T414)&lt;15,15,S414-T414)</f>
        <v>15</v>
      </c>
      <c r="W414" s="25">
        <f>ROUND((O414*V414)*1.1,0)</f>
        <v>12837</v>
      </c>
      <c r="X414" s="25">
        <f t="shared" ref="X414:X426" si="326">ROUND((R414*V414*1.1),0)</f>
        <v>15411</v>
      </c>
      <c r="Y414" s="25"/>
      <c r="Z414" s="30">
        <f>ROUND((Q414*V414*1.1),0)</f>
        <v>14124</v>
      </c>
      <c r="AA414" s="31">
        <f t="shared" ref="AA414:AA427" si="327">ROUND(X414/(20*60),0)</f>
        <v>13</v>
      </c>
      <c r="AB414" s="31">
        <f t="shared" ref="AB414:AB427" si="328">ROUND(Z414/(12*60),0)</f>
        <v>20</v>
      </c>
      <c r="AC414" s="31"/>
      <c r="AD414" s="31">
        <f t="shared" ref="AD414:AD427" si="329">ROUND(X414/(12*60),0)</f>
        <v>21</v>
      </c>
      <c r="AE414" s="32">
        <f t="shared" ref="AE414:AE427" si="330">ROUND(Z414/(24*60),0)</f>
        <v>10</v>
      </c>
      <c r="AF414" s="32">
        <f t="shared" ref="AF414:AF427" si="331">ROUND(X414/(24*60),0)</f>
        <v>11</v>
      </c>
    </row>
    <row r="415" spans="1:36" s="14" customFormat="1" ht="21.75" customHeight="1">
      <c r="A415" s="62">
        <v>36</v>
      </c>
      <c r="B415" s="24" t="s">
        <v>558</v>
      </c>
      <c r="C415" s="25"/>
      <c r="D415" s="60" t="s">
        <v>696</v>
      </c>
      <c r="E415" s="60" t="s">
        <v>697</v>
      </c>
      <c r="F415" s="60"/>
      <c r="G415" s="63"/>
      <c r="H415" s="63"/>
      <c r="I415" s="63"/>
      <c r="J415" s="63"/>
      <c r="K415" s="61"/>
      <c r="L415" s="61"/>
      <c r="M415" s="61"/>
      <c r="N415" s="28">
        <v>745</v>
      </c>
      <c r="O415" s="28">
        <f>ROUND(1.03*N415,0)</f>
        <v>767</v>
      </c>
      <c r="P415" s="21"/>
      <c r="Q415" s="28">
        <f>ROUND(O415*1.1,0)</f>
        <v>844</v>
      </c>
      <c r="R415" s="28">
        <f>ROUND(O415*1.2,0)</f>
        <v>920</v>
      </c>
      <c r="S415" s="29">
        <v>40</v>
      </c>
      <c r="T415" s="29">
        <v>40</v>
      </c>
      <c r="U415" s="187"/>
      <c r="V415" s="25">
        <f>IF((S415-T415)&lt;15,15,S415-T415)</f>
        <v>15</v>
      </c>
      <c r="W415" s="25">
        <f>ROUND((O415*V415)*1.1,0)</f>
        <v>12656</v>
      </c>
      <c r="X415" s="25">
        <f t="shared" si="326"/>
        <v>15180</v>
      </c>
      <c r="Y415" s="25"/>
      <c r="Z415" s="30">
        <f>ROUND((Q415*V415*1.1),0)</f>
        <v>13926</v>
      </c>
      <c r="AA415" s="31">
        <f t="shared" si="327"/>
        <v>13</v>
      </c>
      <c r="AB415" s="31">
        <f t="shared" si="328"/>
        <v>19</v>
      </c>
      <c r="AC415" s="31"/>
      <c r="AD415" s="31">
        <f t="shared" si="329"/>
        <v>21</v>
      </c>
      <c r="AE415" s="32">
        <f t="shared" si="330"/>
        <v>10</v>
      </c>
      <c r="AF415" s="32">
        <f t="shared" si="331"/>
        <v>11</v>
      </c>
    </row>
    <row r="416" spans="1:36" s="14" customFormat="1" ht="21.75" customHeight="1">
      <c r="A416" s="62">
        <v>37</v>
      </c>
      <c r="B416" s="24" t="s">
        <v>558</v>
      </c>
      <c r="C416" s="25"/>
      <c r="D416" s="60" t="s">
        <v>696</v>
      </c>
      <c r="E416" s="60" t="s">
        <v>698</v>
      </c>
      <c r="F416" s="60"/>
      <c r="G416" s="63"/>
      <c r="H416" s="63"/>
      <c r="I416" s="63"/>
      <c r="J416" s="63"/>
      <c r="K416" s="61"/>
      <c r="L416" s="61"/>
      <c r="M416" s="61"/>
      <c r="N416" s="28"/>
      <c r="O416" s="28"/>
      <c r="P416" s="21"/>
      <c r="Q416" s="93" t="s">
        <v>699</v>
      </c>
      <c r="R416" s="93" t="s">
        <v>699</v>
      </c>
      <c r="S416" s="93" t="s">
        <v>699</v>
      </c>
      <c r="T416" s="93" t="s">
        <v>699</v>
      </c>
      <c r="U416" s="192"/>
      <c r="V416" s="93" t="s">
        <v>699</v>
      </c>
      <c r="W416" s="93" t="s">
        <v>699</v>
      </c>
      <c r="X416" s="93" t="s">
        <v>699</v>
      </c>
      <c r="Y416" s="93" t="s">
        <v>699</v>
      </c>
      <c r="Z416" s="94">
        <v>12650</v>
      </c>
      <c r="AA416" s="31" t="e">
        <f t="shared" si="327"/>
        <v>#VALUE!</v>
      </c>
      <c r="AB416" s="31">
        <f t="shared" si="328"/>
        <v>18</v>
      </c>
      <c r="AC416" s="31"/>
      <c r="AD416" s="31" t="e">
        <f t="shared" si="329"/>
        <v>#VALUE!</v>
      </c>
      <c r="AE416" s="32">
        <f t="shared" si="330"/>
        <v>9</v>
      </c>
      <c r="AF416" s="32" t="e">
        <f t="shared" si="331"/>
        <v>#VALUE!</v>
      </c>
    </row>
    <row r="417" spans="1:36" s="14" customFormat="1" ht="21.75" customHeight="1">
      <c r="A417" s="62">
        <v>38</v>
      </c>
      <c r="B417" s="24" t="s">
        <v>558</v>
      </c>
      <c r="C417" s="25"/>
      <c r="D417" s="60" t="s">
        <v>696</v>
      </c>
      <c r="E417" s="60" t="s">
        <v>700</v>
      </c>
      <c r="F417" s="60"/>
      <c r="G417" s="63"/>
      <c r="H417" s="63"/>
      <c r="I417" s="63"/>
      <c r="J417" s="63"/>
      <c r="K417" s="61"/>
      <c r="L417" s="61"/>
      <c r="M417" s="61"/>
      <c r="N417" s="28">
        <v>708</v>
      </c>
      <c r="O417" s="28">
        <f>ROUND(1.03*N417,0)</f>
        <v>729</v>
      </c>
      <c r="P417" s="21"/>
      <c r="Q417" s="28">
        <f>ROUND(O417*1.1,0)</f>
        <v>802</v>
      </c>
      <c r="R417" s="28">
        <f>ROUND(O417*1.2,0)</f>
        <v>875</v>
      </c>
      <c r="S417" s="29">
        <v>40</v>
      </c>
      <c r="T417" s="29">
        <v>40</v>
      </c>
      <c r="U417" s="187"/>
      <c r="V417" s="25">
        <f>IF((S417-T417)&lt;15,15,S417-T417)</f>
        <v>15</v>
      </c>
      <c r="W417" s="25">
        <f>ROUND((O417*V417)*1.1,0)</f>
        <v>12029</v>
      </c>
      <c r="X417" s="25">
        <f t="shared" si="326"/>
        <v>14438</v>
      </c>
      <c r="Y417" s="25"/>
      <c r="Z417" s="30">
        <f>ROUND((Q417*V417*1.1),0)</f>
        <v>13233</v>
      </c>
      <c r="AA417" s="31">
        <f t="shared" si="327"/>
        <v>12</v>
      </c>
      <c r="AB417" s="31">
        <f t="shared" si="328"/>
        <v>18</v>
      </c>
      <c r="AC417" s="31"/>
      <c r="AD417" s="31">
        <f t="shared" si="329"/>
        <v>20</v>
      </c>
      <c r="AE417" s="32">
        <f t="shared" si="330"/>
        <v>9</v>
      </c>
      <c r="AF417" s="32">
        <f t="shared" si="331"/>
        <v>10</v>
      </c>
    </row>
    <row r="418" spans="1:36" s="14" customFormat="1" ht="21.75" customHeight="1">
      <c r="A418" s="62">
        <v>39</v>
      </c>
      <c r="B418" s="24" t="s">
        <v>558</v>
      </c>
      <c r="C418" s="25"/>
      <c r="D418" s="60" t="s">
        <v>696</v>
      </c>
      <c r="E418" s="60" t="s">
        <v>701</v>
      </c>
      <c r="F418" s="60"/>
      <c r="G418" s="63"/>
      <c r="H418" s="63"/>
      <c r="I418" s="63"/>
      <c r="J418" s="63"/>
      <c r="K418" s="61"/>
      <c r="L418" s="61"/>
      <c r="M418" s="61"/>
      <c r="N418" s="28"/>
      <c r="O418" s="28"/>
      <c r="P418" s="21"/>
      <c r="Q418" s="93" t="s">
        <v>699</v>
      </c>
      <c r="R418" s="93" t="s">
        <v>699</v>
      </c>
      <c r="S418" s="93" t="s">
        <v>699</v>
      </c>
      <c r="T418" s="93" t="s">
        <v>699</v>
      </c>
      <c r="U418" s="192"/>
      <c r="V418" s="93" t="s">
        <v>699</v>
      </c>
      <c r="W418" s="93" t="s">
        <v>699</v>
      </c>
      <c r="X418" s="93" t="s">
        <v>699</v>
      </c>
      <c r="Y418" s="93" t="s">
        <v>699</v>
      </c>
      <c r="Z418" s="94">
        <v>10625</v>
      </c>
      <c r="AA418" s="31" t="e">
        <f t="shared" si="327"/>
        <v>#VALUE!</v>
      </c>
      <c r="AB418" s="31">
        <f t="shared" si="328"/>
        <v>15</v>
      </c>
      <c r="AC418" s="31"/>
      <c r="AD418" s="31" t="e">
        <f t="shared" si="329"/>
        <v>#VALUE!</v>
      </c>
      <c r="AE418" s="32">
        <f t="shared" si="330"/>
        <v>7</v>
      </c>
      <c r="AF418" s="32" t="e">
        <f t="shared" si="331"/>
        <v>#VALUE!</v>
      </c>
    </row>
    <row r="419" spans="1:36" s="14" customFormat="1" ht="21.75" customHeight="1">
      <c r="A419" s="62">
        <v>40</v>
      </c>
      <c r="B419" s="24" t="s">
        <v>558</v>
      </c>
      <c r="C419" s="25"/>
      <c r="D419" s="60" t="s">
        <v>696</v>
      </c>
      <c r="E419" s="60" t="s">
        <v>702</v>
      </c>
      <c r="F419" s="60"/>
      <c r="G419" s="63"/>
      <c r="H419" s="63"/>
      <c r="I419" s="63"/>
      <c r="J419" s="63"/>
      <c r="K419" s="61"/>
      <c r="L419" s="61"/>
      <c r="M419" s="61"/>
      <c r="N419" s="28">
        <v>755</v>
      </c>
      <c r="O419" s="28">
        <f>ROUND(1.03*N419,0)</f>
        <v>778</v>
      </c>
      <c r="P419" s="21"/>
      <c r="Q419" s="28">
        <f>ROUND(O419*1.1,0)</f>
        <v>856</v>
      </c>
      <c r="R419" s="28">
        <f>ROUND(O419*1.2,0)</f>
        <v>934</v>
      </c>
      <c r="S419" s="29">
        <v>40</v>
      </c>
      <c r="T419" s="29">
        <v>40</v>
      </c>
      <c r="U419" s="187"/>
      <c r="V419" s="25">
        <f>IF((S419-T419)&lt;15,15,S419-T419)</f>
        <v>15</v>
      </c>
      <c r="W419" s="25">
        <f>ROUND((O419*V419)*1.1,0)</f>
        <v>12837</v>
      </c>
      <c r="X419" s="25">
        <f t="shared" si="326"/>
        <v>15411</v>
      </c>
      <c r="Y419" s="25"/>
      <c r="Z419" s="30">
        <f>ROUND((Q419*V419*1.1),0)</f>
        <v>14124</v>
      </c>
      <c r="AA419" s="31">
        <f t="shared" si="327"/>
        <v>13</v>
      </c>
      <c r="AB419" s="31">
        <f t="shared" si="328"/>
        <v>20</v>
      </c>
      <c r="AC419" s="31"/>
      <c r="AD419" s="31">
        <f t="shared" si="329"/>
        <v>21</v>
      </c>
      <c r="AE419" s="32">
        <f t="shared" si="330"/>
        <v>10</v>
      </c>
      <c r="AF419" s="32">
        <f t="shared" si="331"/>
        <v>11</v>
      </c>
    </row>
    <row r="420" spans="1:36" s="14" customFormat="1" ht="21.75" customHeight="1">
      <c r="A420" s="62">
        <v>41</v>
      </c>
      <c r="B420" s="24" t="s">
        <v>558</v>
      </c>
      <c r="C420" s="25"/>
      <c r="D420" s="60" t="s">
        <v>696</v>
      </c>
      <c r="E420" s="60" t="s">
        <v>703</v>
      </c>
      <c r="F420" s="60"/>
      <c r="G420" s="63"/>
      <c r="H420" s="63"/>
      <c r="I420" s="63"/>
      <c r="J420" s="63"/>
      <c r="K420" s="61"/>
      <c r="L420" s="61"/>
      <c r="M420" s="61"/>
      <c r="N420" s="28"/>
      <c r="O420" s="28"/>
      <c r="P420" s="21"/>
      <c r="Q420" s="93" t="s">
        <v>699</v>
      </c>
      <c r="R420" s="93" t="s">
        <v>699</v>
      </c>
      <c r="S420" s="93" t="s">
        <v>699</v>
      </c>
      <c r="T420" s="93" t="s">
        <v>699</v>
      </c>
      <c r="U420" s="192"/>
      <c r="V420" s="93" t="s">
        <v>699</v>
      </c>
      <c r="W420" s="93" t="s">
        <v>699</v>
      </c>
      <c r="X420" s="93" t="s">
        <v>699</v>
      </c>
      <c r="Y420" s="93" t="s">
        <v>699</v>
      </c>
      <c r="Z420" s="94">
        <v>10653</v>
      </c>
      <c r="AA420" s="31" t="e">
        <f t="shared" si="327"/>
        <v>#VALUE!</v>
      </c>
      <c r="AB420" s="31">
        <f t="shared" si="328"/>
        <v>15</v>
      </c>
      <c r="AC420" s="31"/>
      <c r="AD420" s="31" t="e">
        <f t="shared" si="329"/>
        <v>#VALUE!</v>
      </c>
      <c r="AE420" s="32">
        <f t="shared" si="330"/>
        <v>7</v>
      </c>
      <c r="AF420" s="32" t="e">
        <f t="shared" si="331"/>
        <v>#VALUE!</v>
      </c>
    </row>
    <row r="421" spans="1:36" s="14" customFormat="1" ht="21.75" customHeight="1">
      <c r="A421" s="62">
        <v>42</v>
      </c>
      <c r="B421" s="24" t="s">
        <v>558</v>
      </c>
      <c r="C421" s="25"/>
      <c r="D421" s="60" t="s">
        <v>696</v>
      </c>
      <c r="E421" s="60" t="s">
        <v>704</v>
      </c>
      <c r="F421" s="60"/>
      <c r="G421" s="63"/>
      <c r="H421" s="63"/>
      <c r="I421" s="63"/>
      <c r="J421" s="63"/>
      <c r="K421" s="61"/>
      <c r="L421" s="61"/>
      <c r="M421" s="61"/>
      <c r="N421" s="28">
        <v>352</v>
      </c>
      <c r="O421" s="28">
        <f t="shared" ref="O421:O426" si="332">ROUND(1.03*N421,0)</f>
        <v>363</v>
      </c>
      <c r="P421" s="21"/>
      <c r="Q421" s="28">
        <f t="shared" ref="Q421:Q426" si="333">ROUND(O421*1.1,0)</f>
        <v>399</v>
      </c>
      <c r="R421" s="28">
        <f t="shared" ref="R421:R426" si="334">ROUND(O421*1.2,0)</f>
        <v>436</v>
      </c>
      <c r="S421" s="29">
        <v>40</v>
      </c>
      <c r="T421" s="29">
        <f>S421</f>
        <v>40</v>
      </c>
      <c r="U421" s="187"/>
      <c r="V421" s="25">
        <f t="shared" ref="V421:V426" si="335">IF((S421-T421)&lt;15,15,S421-T421)</f>
        <v>15</v>
      </c>
      <c r="W421" s="25">
        <f t="shared" ref="W421:W427" si="336">ROUND((O421*V421)*1.1,0)</f>
        <v>5990</v>
      </c>
      <c r="X421" s="25">
        <f t="shared" si="326"/>
        <v>7194</v>
      </c>
      <c r="Y421" s="25"/>
      <c r="Z421" s="30">
        <f t="shared" ref="Z421:Z427" si="337">ROUND((Q421*V421*1.1),0)</f>
        <v>6584</v>
      </c>
      <c r="AA421" s="31">
        <f t="shared" si="327"/>
        <v>6</v>
      </c>
      <c r="AB421" s="31">
        <f t="shared" si="328"/>
        <v>9</v>
      </c>
      <c r="AC421" s="31"/>
      <c r="AD421" s="31">
        <f t="shared" si="329"/>
        <v>10</v>
      </c>
      <c r="AE421" s="32">
        <f t="shared" si="330"/>
        <v>5</v>
      </c>
      <c r="AF421" s="32">
        <f t="shared" si="331"/>
        <v>5</v>
      </c>
    </row>
    <row r="422" spans="1:36" s="14" customFormat="1" ht="21.75" customHeight="1">
      <c r="A422" s="62">
        <v>43</v>
      </c>
      <c r="B422" s="24" t="s">
        <v>558</v>
      </c>
      <c r="C422" s="25"/>
      <c r="D422" s="60" t="s">
        <v>696</v>
      </c>
      <c r="E422" s="60" t="s">
        <v>705</v>
      </c>
      <c r="F422" s="60"/>
      <c r="G422" s="63"/>
      <c r="H422" s="63"/>
      <c r="I422" s="63"/>
      <c r="J422" s="63"/>
      <c r="K422" s="61"/>
      <c r="L422" s="61"/>
      <c r="M422" s="61"/>
      <c r="N422" s="28">
        <v>356</v>
      </c>
      <c r="O422" s="28">
        <f t="shared" si="332"/>
        <v>367</v>
      </c>
      <c r="P422" s="21"/>
      <c r="Q422" s="28">
        <f t="shared" si="333"/>
        <v>404</v>
      </c>
      <c r="R422" s="28">
        <f t="shared" si="334"/>
        <v>440</v>
      </c>
      <c r="S422" s="29">
        <v>40</v>
      </c>
      <c r="T422" s="29">
        <v>40</v>
      </c>
      <c r="U422" s="187"/>
      <c r="V422" s="25">
        <f t="shared" si="335"/>
        <v>15</v>
      </c>
      <c r="W422" s="25">
        <f t="shared" si="336"/>
        <v>6056</v>
      </c>
      <c r="X422" s="25">
        <f t="shared" si="326"/>
        <v>7260</v>
      </c>
      <c r="Y422" s="25"/>
      <c r="Z422" s="30">
        <f t="shared" si="337"/>
        <v>6666</v>
      </c>
      <c r="AA422" s="31">
        <f t="shared" si="327"/>
        <v>6</v>
      </c>
      <c r="AB422" s="31">
        <f t="shared" si="328"/>
        <v>9</v>
      </c>
      <c r="AC422" s="31"/>
      <c r="AD422" s="31">
        <f t="shared" si="329"/>
        <v>10</v>
      </c>
      <c r="AE422" s="32">
        <f t="shared" si="330"/>
        <v>5</v>
      </c>
      <c r="AF422" s="32">
        <f t="shared" si="331"/>
        <v>5</v>
      </c>
    </row>
    <row r="423" spans="1:36" s="14" customFormat="1" ht="21.75" customHeight="1">
      <c r="A423" s="62">
        <v>44</v>
      </c>
      <c r="B423" s="24" t="s">
        <v>558</v>
      </c>
      <c r="C423" s="25"/>
      <c r="D423" s="60" t="s">
        <v>696</v>
      </c>
      <c r="E423" s="60" t="s">
        <v>706</v>
      </c>
      <c r="F423" s="60"/>
      <c r="G423" s="63"/>
      <c r="H423" s="63"/>
      <c r="I423" s="63"/>
      <c r="J423" s="63"/>
      <c r="K423" s="61"/>
      <c r="L423" s="61"/>
      <c r="M423" s="61"/>
      <c r="N423" s="28">
        <v>400</v>
      </c>
      <c r="O423" s="28">
        <f t="shared" si="332"/>
        <v>412</v>
      </c>
      <c r="P423" s="21"/>
      <c r="Q423" s="28">
        <f t="shared" si="333"/>
        <v>453</v>
      </c>
      <c r="R423" s="28">
        <f t="shared" si="334"/>
        <v>494</v>
      </c>
      <c r="S423" s="29">
        <v>40</v>
      </c>
      <c r="T423" s="29">
        <v>40</v>
      </c>
      <c r="U423" s="187"/>
      <c r="V423" s="25">
        <f t="shared" si="335"/>
        <v>15</v>
      </c>
      <c r="W423" s="25">
        <f t="shared" si="336"/>
        <v>6798</v>
      </c>
      <c r="X423" s="25">
        <f t="shared" si="326"/>
        <v>8151</v>
      </c>
      <c r="Y423" s="25"/>
      <c r="Z423" s="30">
        <f t="shared" si="337"/>
        <v>7475</v>
      </c>
      <c r="AA423" s="31">
        <f t="shared" si="327"/>
        <v>7</v>
      </c>
      <c r="AB423" s="31">
        <f t="shared" si="328"/>
        <v>10</v>
      </c>
      <c r="AC423" s="31"/>
      <c r="AD423" s="31">
        <f t="shared" si="329"/>
        <v>11</v>
      </c>
      <c r="AE423" s="32">
        <f t="shared" si="330"/>
        <v>5</v>
      </c>
      <c r="AF423" s="32">
        <f t="shared" si="331"/>
        <v>6</v>
      </c>
    </row>
    <row r="424" spans="1:36" s="14" customFormat="1" ht="21.75" customHeight="1">
      <c r="A424" s="62">
        <v>45</v>
      </c>
      <c r="B424" s="24" t="s">
        <v>558</v>
      </c>
      <c r="C424" s="25"/>
      <c r="D424" s="60" t="s">
        <v>696</v>
      </c>
      <c r="E424" s="60" t="s">
        <v>707</v>
      </c>
      <c r="F424" s="60"/>
      <c r="G424" s="63"/>
      <c r="H424" s="63"/>
      <c r="I424" s="63"/>
      <c r="J424" s="63"/>
      <c r="K424" s="61"/>
      <c r="L424" s="61"/>
      <c r="M424" s="61"/>
      <c r="N424" s="28">
        <v>360</v>
      </c>
      <c r="O424" s="28">
        <f t="shared" si="332"/>
        <v>371</v>
      </c>
      <c r="P424" s="21"/>
      <c r="Q424" s="28">
        <f t="shared" si="333"/>
        <v>408</v>
      </c>
      <c r="R424" s="28">
        <f t="shared" si="334"/>
        <v>445</v>
      </c>
      <c r="S424" s="29">
        <v>40</v>
      </c>
      <c r="T424" s="29">
        <v>40</v>
      </c>
      <c r="U424" s="187"/>
      <c r="V424" s="25">
        <f t="shared" si="335"/>
        <v>15</v>
      </c>
      <c r="W424" s="25">
        <f t="shared" si="336"/>
        <v>6122</v>
      </c>
      <c r="X424" s="25">
        <f t="shared" si="326"/>
        <v>7343</v>
      </c>
      <c r="Y424" s="25"/>
      <c r="Z424" s="30">
        <f t="shared" si="337"/>
        <v>6732</v>
      </c>
      <c r="AA424" s="31">
        <f t="shared" si="327"/>
        <v>6</v>
      </c>
      <c r="AB424" s="31">
        <f t="shared" si="328"/>
        <v>9</v>
      </c>
      <c r="AC424" s="31"/>
      <c r="AD424" s="31">
        <f t="shared" si="329"/>
        <v>10</v>
      </c>
      <c r="AE424" s="32">
        <f t="shared" si="330"/>
        <v>5</v>
      </c>
      <c r="AF424" s="32">
        <f t="shared" si="331"/>
        <v>5</v>
      </c>
    </row>
    <row r="425" spans="1:36" s="14" customFormat="1" ht="21.75" customHeight="1">
      <c r="A425" s="62">
        <v>46</v>
      </c>
      <c r="B425" s="24" t="s">
        <v>558</v>
      </c>
      <c r="C425" s="25"/>
      <c r="D425" s="60" t="s">
        <v>708</v>
      </c>
      <c r="E425" s="60" t="s">
        <v>708</v>
      </c>
      <c r="F425" s="60"/>
      <c r="G425" s="63"/>
      <c r="H425" s="63"/>
      <c r="I425" s="63"/>
      <c r="J425" s="63"/>
      <c r="K425" s="61"/>
      <c r="L425" s="61"/>
      <c r="M425" s="61"/>
      <c r="N425" s="28">
        <v>910</v>
      </c>
      <c r="O425" s="28">
        <f t="shared" si="332"/>
        <v>937</v>
      </c>
      <c r="P425" s="21"/>
      <c r="Q425" s="28">
        <f t="shared" si="333"/>
        <v>1031</v>
      </c>
      <c r="R425" s="28">
        <f t="shared" si="334"/>
        <v>1124</v>
      </c>
      <c r="S425" s="29">
        <v>40</v>
      </c>
      <c r="T425" s="29">
        <v>40</v>
      </c>
      <c r="U425" s="187"/>
      <c r="V425" s="25">
        <f t="shared" si="335"/>
        <v>15</v>
      </c>
      <c r="W425" s="25">
        <f t="shared" si="336"/>
        <v>15461</v>
      </c>
      <c r="X425" s="25">
        <f t="shared" si="326"/>
        <v>18546</v>
      </c>
      <c r="Y425" s="25"/>
      <c r="Z425" s="30">
        <f t="shared" si="337"/>
        <v>17012</v>
      </c>
      <c r="AA425" s="31">
        <f t="shared" si="327"/>
        <v>15</v>
      </c>
      <c r="AB425" s="31">
        <f t="shared" si="328"/>
        <v>24</v>
      </c>
      <c r="AC425" s="31"/>
      <c r="AD425" s="31">
        <f t="shared" si="329"/>
        <v>26</v>
      </c>
      <c r="AE425" s="32">
        <f t="shared" si="330"/>
        <v>12</v>
      </c>
      <c r="AF425" s="32">
        <f t="shared" si="331"/>
        <v>13</v>
      </c>
    </row>
    <row r="426" spans="1:36" s="14" customFormat="1" ht="21.75" customHeight="1">
      <c r="A426" s="62">
        <v>47</v>
      </c>
      <c r="B426" s="24" t="s">
        <v>558</v>
      </c>
      <c r="C426" s="25"/>
      <c r="D426" s="60" t="s">
        <v>708</v>
      </c>
      <c r="E426" s="60" t="s">
        <v>709</v>
      </c>
      <c r="F426" s="60"/>
      <c r="G426" s="63"/>
      <c r="H426" s="63"/>
      <c r="I426" s="63"/>
      <c r="J426" s="63"/>
      <c r="K426" s="61"/>
      <c r="L426" s="61"/>
      <c r="M426" s="61"/>
      <c r="N426" s="28">
        <v>509</v>
      </c>
      <c r="O426" s="28">
        <f t="shared" si="332"/>
        <v>524</v>
      </c>
      <c r="P426" s="21"/>
      <c r="Q426" s="28">
        <f t="shared" si="333"/>
        <v>576</v>
      </c>
      <c r="R426" s="28">
        <f t="shared" si="334"/>
        <v>629</v>
      </c>
      <c r="S426" s="29">
        <v>40</v>
      </c>
      <c r="T426" s="29">
        <v>40</v>
      </c>
      <c r="U426" s="187"/>
      <c r="V426" s="25">
        <f t="shared" si="335"/>
        <v>15</v>
      </c>
      <c r="W426" s="25">
        <f t="shared" si="336"/>
        <v>8646</v>
      </c>
      <c r="X426" s="25">
        <f t="shared" si="326"/>
        <v>10379</v>
      </c>
      <c r="Y426" s="25"/>
      <c r="Z426" s="30">
        <f t="shared" si="337"/>
        <v>9504</v>
      </c>
      <c r="AA426" s="31">
        <f t="shared" si="327"/>
        <v>9</v>
      </c>
      <c r="AB426" s="31">
        <f t="shared" si="328"/>
        <v>13</v>
      </c>
      <c r="AC426" s="31"/>
      <c r="AD426" s="31">
        <f t="shared" si="329"/>
        <v>14</v>
      </c>
      <c r="AE426" s="32">
        <f t="shared" si="330"/>
        <v>7</v>
      </c>
      <c r="AF426" s="32">
        <f t="shared" si="331"/>
        <v>7</v>
      </c>
    </row>
    <row r="427" spans="1:36" s="14" customFormat="1" ht="21.75" customHeight="1">
      <c r="A427" s="62">
        <v>48</v>
      </c>
      <c r="B427" s="24" t="s">
        <v>558</v>
      </c>
      <c r="C427" s="25"/>
      <c r="D427" s="60" t="s">
        <v>710</v>
      </c>
      <c r="E427" s="60" t="s">
        <v>711</v>
      </c>
      <c r="F427" s="60"/>
      <c r="G427" s="63"/>
      <c r="H427" s="63"/>
      <c r="I427" s="63"/>
      <c r="J427" s="63"/>
      <c r="K427" s="61"/>
      <c r="L427" s="61"/>
      <c r="M427" s="61"/>
      <c r="N427" s="28">
        <v>356</v>
      </c>
      <c r="O427" s="28">
        <f>ROUND(1.03*N427,0)</f>
        <v>367</v>
      </c>
      <c r="P427" s="21"/>
      <c r="Q427" s="28">
        <f>ROUND(O427*1.1,0)</f>
        <v>404</v>
      </c>
      <c r="R427" s="28">
        <f>ROUND(O427*1.2,0)</f>
        <v>440</v>
      </c>
      <c r="S427" s="29">
        <v>40</v>
      </c>
      <c r="T427" s="29">
        <v>40</v>
      </c>
      <c r="U427" s="187"/>
      <c r="V427" s="25">
        <f>IF((S427-T427)&lt;15,15,S427-T427)</f>
        <v>15</v>
      </c>
      <c r="W427" s="25">
        <f t="shared" si="336"/>
        <v>6056</v>
      </c>
      <c r="X427" s="25">
        <f>ROUND((R427*V427*1.1),0)</f>
        <v>7260</v>
      </c>
      <c r="Y427" s="25"/>
      <c r="Z427" s="30">
        <f t="shared" si="337"/>
        <v>6666</v>
      </c>
      <c r="AA427" s="31">
        <f t="shared" si="327"/>
        <v>6</v>
      </c>
      <c r="AB427" s="31">
        <f t="shared" si="328"/>
        <v>9</v>
      </c>
      <c r="AC427" s="31"/>
      <c r="AD427" s="31">
        <f t="shared" si="329"/>
        <v>10</v>
      </c>
      <c r="AE427" s="32">
        <f t="shared" si="330"/>
        <v>5</v>
      </c>
      <c r="AF427" s="32">
        <f t="shared" si="331"/>
        <v>5</v>
      </c>
    </row>
    <row r="428" spans="1:36" s="14" customFormat="1" ht="21.75" customHeight="1">
      <c r="A428" s="62"/>
      <c r="B428" s="81" t="s">
        <v>712</v>
      </c>
      <c r="C428" s="25">
        <v>5</v>
      </c>
      <c r="D428" s="60"/>
      <c r="E428" s="60"/>
      <c r="F428" s="60"/>
      <c r="G428" s="63"/>
      <c r="H428" s="63"/>
      <c r="I428" s="63">
        <v>1.5</v>
      </c>
      <c r="J428" s="63" t="s">
        <v>225</v>
      </c>
      <c r="K428" s="61" t="s">
        <v>713</v>
      </c>
      <c r="L428" s="61">
        <v>5</v>
      </c>
      <c r="M428" s="61" t="s">
        <v>1</v>
      </c>
      <c r="N428" s="28"/>
      <c r="O428" s="28"/>
      <c r="P428" s="21"/>
      <c r="Q428" s="28">
        <f>SUM(Q429:Q433)</f>
        <v>3319</v>
      </c>
      <c r="R428" s="28">
        <f t="shared" ref="R428:Z428" si="338">SUM(R429:R433)</f>
        <v>3619</v>
      </c>
      <c r="S428" s="28">
        <f t="shared" si="338"/>
        <v>200</v>
      </c>
      <c r="T428" s="28">
        <f t="shared" si="338"/>
        <v>200</v>
      </c>
      <c r="U428" s="21"/>
      <c r="V428" s="28"/>
      <c r="W428" s="28">
        <f t="shared" si="338"/>
        <v>49765</v>
      </c>
      <c r="X428" s="28">
        <f t="shared" si="338"/>
        <v>59714</v>
      </c>
      <c r="Y428" s="28">
        <v>20</v>
      </c>
      <c r="Z428" s="22">
        <f t="shared" si="338"/>
        <v>54765</v>
      </c>
      <c r="AA428" s="31"/>
      <c r="AB428" s="31"/>
      <c r="AC428" s="31"/>
      <c r="AD428" s="31"/>
      <c r="AE428" s="32"/>
      <c r="AF428" s="32"/>
      <c r="AJ428" s="14">
        <v>54765</v>
      </c>
    </row>
    <row r="429" spans="1:36" s="14" customFormat="1" ht="21.75" customHeight="1">
      <c r="A429" s="62">
        <v>49</v>
      </c>
      <c r="B429" s="24" t="s">
        <v>558</v>
      </c>
      <c r="C429" s="25"/>
      <c r="D429" s="60" t="s">
        <v>714</v>
      </c>
      <c r="E429" s="60" t="s">
        <v>715</v>
      </c>
      <c r="F429" s="60"/>
      <c r="G429" s="63"/>
      <c r="H429" s="63"/>
      <c r="I429" s="63"/>
      <c r="J429" s="63"/>
      <c r="K429" s="61"/>
      <c r="L429" s="61"/>
      <c r="M429" s="61"/>
      <c r="N429" s="28">
        <v>456</v>
      </c>
      <c r="O429" s="28">
        <f>ROUND(1.03*N429,0)</f>
        <v>470</v>
      </c>
      <c r="P429" s="21"/>
      <c r="Q429" s="28">
        <f>ROUND(O429*1.1,0)</f>
        <v>517</v>
      </c>
      <c r="R429" s="28">
        <f>ROUND(O429*1.2,0)</f>
        <v>564</v>
      </c>
      <c r="S429" s="29">
        <v>40</v>
      </c>
      <c r="T429" s="29">
        <v>40</v>
      </c>
      <c r="U429" s="187"/>
      <c r="V429" s="25">
        <f>IF((S429-T429)&lt;15,15,S429-T429)</f>
        <v>15</v>
      </c>
      <c r="W429" s="25">
        <f>ROUND((O429*V429)*1.1,0)</f>
        <v>7755</v>
      </c>
      <c r="X429" s="25">
        <f>ROUND((R429*V429*1.1),0)</f>
        <v>9306</v>
      </c>
      <c r="Y429" s="25"/>
      <c r="Z429" s="30">
        <f>ROUND((Q429*V429*1.1),0)</f>
        <v>8531</v>
      </c>
      <c r="AA429" s="31">
        <f>ROUND(X429/(20*60),0)</f>
        <v>8</v>
      </c>
      <c r="AB429" s="31">
        <f>ROUND(Z429/(12*60),0)</f>
        <v>12</v>
      </c>
      <c r="AC429" s="31"/>
      <c r="AD429" s="31">
        <f>ROUND(X429/(12*60),0)</f>
        <v>13</v>
      </c>
      <c r="AE429" s="32">
        <f>ROUND(Z429/(24*60),0)</f>
        <v>6</v>
      </c>
      <c r="AF429" s="32">
        <f>ROUND(X429/(24*60),0)</f>
        <v>6</v>
      </c>
    </row>
    <row r="430" spans="1:36" s="14" customFormat="1" ht="21.75" customHeight="1">
      <c r="A430" s="62">
        <v>50</v>
      </c>
      <c r="B430" s="24" t="s">
        <v>558</v>
      </c>
      <c r="C430" s="25"/>
      <c r="D430" s="60" t="s">
        <v>714</v>
      </c>
      <c r="E430" s="60" t="s">
        <v>716</v>
      </c>
      <c r="F430" s="60"/>
      <c r="G430" s="63"/>
      <c r="H430" s="63"/>
      <c r="I430" s="63"/>
      <c r="J430" s="63"/>
      <c r="K430" s="61"/>
      <c r="L430" s="61"/>
      <c r="M430" s="61"/>
      <c r="N430" s="28">
        <v>258</v>
      </c>
      <c r="O430" s="28">
        <f>ROUND(1.03*N430,0)</f>
        <v>266</v>
      </c>
      <c r="P430" s="21"/>
      <c r="Q430" s="28">
        <f>ROUND(O430*1.1,0)</f>
        <v>293</v>
      </c>
      <c r="R430" s="28">
        <f>ROUND(O430*1.2,0)</f>
        <v>319</v>
      </c>
      <c r="S430" s="29">
        <v>40</v>
      </c>
      <c r="T430" s="29">
        <v>40</v>
      </c>
      <c r="U430" s="187"/>
      <c r="V430" s="25">
        <f>IF((S430-T430)&lt;15,15,S430-T430)</f>
        <v>15</v>
      </c>
      <c r="W430" s="25">
        <f>ROUND((O430*V430)*1.1,0)</f>
        <v>4389</v>
      </c>
      <c r="X430" s="25">
        <f>ROUND((R430*V430*1.1),0)</f>
        <v>5264</v>
      </c>
      <c r="Y430" s="25"/>
      <c r="Z430" s="30">
        <f>ROUND((Q430*V430*1.1),0)</f>
        <v>4835</v>
      </c>
      <c r="AA430" s="31">
        <f>ROUND(X430/(20*60),0)</f>
        <v>4</v>
      </c>
      <c r="AB430" s="31">
        <f>ROUND(Z430/(12*60),0)</f>
        <v>7</v>
      </c>
      <c r="AC430" s="31"/>
      <c r="AD430" s="31">
        <f>ROUND(X430/(12*60),0)</f>
        <v>7</v>
      </c>
      <c r="AE430" s="32">
        <f>ROUND(Z430/(24*60),0)</f>
        <v>3</v>
      </c>
      <c r="AF430" s="32">
        <f>ROUND(X430/(24*60),0)</f>
        <v>4</v>
      </c>
    </row>
    <row r="431" spans="1:36" s="14" customFormat="1" ht="21.75" customHeight="1">
      <c r="A431" s="62">
        <v>51</v>
      </c>
      <c r="B431" s="24" t="s">
        <v>558</v>
      </c>
      <c r="C431" s="25"/>
      <c r="D431" s="60" t="s">
        <v>714</v>
      </c>
      <c r="E431" s="60" t="s">
        <v>717</v>
      </c>
      <c r="F431" s="60"/>
      <c r="G431" s="63"/>
      <c r="H431" s="63"/>
      <c r="I431" s="63"/>
      <c r="J431" s="63"/>
      <c r="K431" s="61"/>
      <c r="L431" s="61"/>
      <c r="M431" s="61"/>
      <c r="N431" s="28">
        <v>542</v>
      </c>
      <c r="O431" s="28">
        <f>ROUND(1.03*N431,0)</f>
        <v>558</v>
      </c>
      <c r="P431" s="21"/>
      <c r="Q431" s="28">
        <f>ROUND(O431*1.1,0)</f>
        <v>614</v>
      </c>
      <c r="R431" s="28">
        <f>ROUND(O431*1.2,0)</f>
        <v>670</v>
      </c>
      <c r="S431" s="29">
        <v>40</v>
      </c>
      <c r="T431" s="29">
        <v>40</v>
      </c>
      <c r="U431" s="187"/>
      <c r="V431" s="25">
        <f>IF((S431-T431)&lt;15,15,S431-T431)</f>
        <v>15</v>
      </c>
      <c r="W431" s="25">
        <f>ROUND((O431*V431)*1.1,0)</f>
        <v>9207</v>
      </c>
      <c r="X431" s="25">
        <f>ROUND((R431*V431*1.1),0)</f>
        <v>11055</v>
      </c>
      <c r="Y431" s="25"/>
      <c r="Z431" s="30">
        <f>ROUND((Q431*V431*1.1),0)</f>
        <v>10131</v>
      </c>
      <c r="AA431" s="31">
        <f>ROUND(X431/(20*60),0)</f>
        <v>9</v>
      </c>
      <c r="AB431" s="31">
        <f>ROUND(Z431/(12*60),0)</f>
        <v>14</v>
      </c>
      <c r="AC431" s="31"/>
      <c r="AD431" s="31">
        <f>ROUND(X431/(12*60),0)</f>
        <v>15</v>
      </c>
      <c r="AE431" s="32">
        <f>ROUND(Z431/(24*60),0)</f>
        <v>7</v>
      </c>
      <c r="AF431" s="32">
        <f>ROUND(X431/(24*60),0)</f>
        <v>8</v>
      </c>
    </row>
    <row r="432" spans="1:36" s="14" customFormat="1" ht="21.75" customHeight="1">
      <c r="A432" s="62">
        <v>52</v>
      </c>
      <c r="B432" s="24" t="s">
        <v>558</v>
      </c>
      <c r="C432" s="25"/>
      <c r="D432" s="60" t="s">
        <v>718</v>
      </c>
      <c r="E432" s="60" t="s">
        <v>719</v>
      </c>
      <c r="F432" s="60"/>
      <c r="G432" s="63"/>
      <c r="H432" s="63"/>
      <c r="I432" s="63"/>
      <c r="J432" s="63"/>
      <c r="K432" s="61"/>
      <c r="L432" s="61"/>
      <c r="M432" s="61"/>
      <c r="N432" s="28">
        <v>1257</v>
      </c>
      <c r="O432" s="28">
        <f>ROUND(1.03*N432,0)</f>
        <v>1295</v>
      </c>
      <c r="P432" s="21"/>
      <c r="Q432" s="28">
        <f>ROUND(O432*1.1,0)</f>
        <v>1425</v>
      </c>
      <c r="R432" s="28">
        <f>ROUND(O432*1.2,0)</f>
        <v>1554</v>
      </c>
      <c r="S432" s="29">
        <v>40</v>
      </c>
      <c r="T432" s="29">
        <f>S432</f>
        <v>40</v>
      </c>
      <c r="U432" s="187"/>
      <c r="V432" s="25">
        <f>IF((S432-T432)&lt;15,15,S432-T432)</f>
        <v>15</v>
      </c>
      <c r="W432" s="25">
        <f>ROUND((O432*V432)*1.1,0)</f>
        <v>21368</v>
      </c>
      <c r="X432" s="25">
        <f>ROUND((R432*V432*1.1),0)</f>
        <v>25641</v>
      </c>
      <c r="Y432" s="25"/>
      <c r="Z432" s="30">
        <f>ROUND((Q432*V432*1.1),0)</f>
        <v>23513</v>
      </c>
      <c r="AA432" s="31">
        <f>ROUND(X432/(20*60),0)</f>
        <v>21</v>
      </c>
      <c r="AB432" s="31">
        <f>ROUND(Z432/(12*60),0)</f>
        <v>33</v>
      </c>
      <c r="AC432" s="31"/>
      <c r="AD432" s="31">
        <f>ROUND(X432/(12*60),0)</f>
        <v>36</v>
      </c>
      <c r="AE432" s="32">
        <f>ROUND(Z432/(24*60),0)</f>
        <v>16</v>
      </c>
      <c r="AF432" s="32">
        <f>ROUND(X432/(24*60),0)</f>
        <v>18</v>
      </c>
    </row>
    <row r="433" spans="1:37" s="14" customFormat="1" ht="21.75" customHeight="1">
      <c r="A433" s="62">
        <v>53</v>
      </c>
      <c r="B433" s="24" t="s">
        <v>558</v>
      </c>
      <c r="C433" s="25"/>
      <c r="D433" s="60" t="s">
        <v>718</v>
      </c>
      <c r="E433" s="60" t="s">
        <v>720</v>
      </c>
      <c r="F433" s="60"/>
      <c r="G433" s="63"/>
      <c r="H433" s="63"/>
      <c r="I433" s="63"/>
      <c r="J433" s="63"/>
      <c r="K433" s="61"/>
      <c r="L433" s="61"/>
      <c r="M433" s="61"/>
      <c r="N433" s="28">
        <v>415</v>
      </c>
      <c r="O433" s="28">
        <f>ROUND(1.03*N433,0)</f>
        <v>427</v>
      </c>
      <c r="P433" s="21"/>
      <c r="Q433" s="28">
        <f>ROUND(O433*1.1,0)</f>
        <v>470</v>
      </c>
      <c r="R433" s="28">
        <f>ROUND(O433*1.2,0)</f>
        <v>512</v>
      </c>
      <c r="S433" s="29">
        <v>40</v>
      </c>
      <c r="T433" s="29">
        <v>40</v>
      </c>
      <c r="U433" s="187"/>
      <c r="V433" s="25">
        <f>IF((S433-T433)&lt;15,15,S433-T433)</f>
        <v>15</v>
      </c>
      <c r="W433" s="25">
        <f>ROUND((O433*V433)*1.1,0)</f>
        <v>7046</v>
      </c>
      <c r="X433" s="25">
        <f>ROUND((R433*V433*1.1),0)</f>
        <v>8448</v>
      </c>
      <c r="Y433" s="25"/>
      <c r="Z433" s="30">
        <f>ROUND((Q433*V433*1.1),0)</f>
        <v>7755</v>
      </c>
      <c r="AA433" s="31">
        <f>ROUND(X433/(20*60),0)</f>
        <v>7</v>
      </c>
      <c r="AB433" s="31">
        <f>ROUND(Z433/(12*60),0)</f>
        <v>11</v>
      </c>
      <c r="AC433" s="31"/>
      <c r="AD433" s="31">
        <f>ROUND(X433/(12*60),0)</f>
        <v>12</v>
      </c>
      <c r="AE433" s="32">
        <f>ROUND(Z433/(24*60),0)</f>
        <v>5</v>
      </c>
      <c r="AF433" s="32">
        <f>ROUND(X433/(24*60),0)</f>
        <v>6</v>
      </c>
    </row>
    <row r="434" spans="1:37" s="14" customFormat="1" ht="21.75" customHeight="1">
      <c r="A434" s="62"/>
      <c r="B434" s="24" t="s">
        <v>721</v>
      </c>
      <c r="C434" s="25">
        <v>1</v>
      </c>
      <c r="D434" s="60"/>
      <c r="E434" s="60"/>
      <c r="F434" s="60"/>
      <c r="G434" s="63"/>
      <c r="H434" s="63"/>
      <c r="I434" s="63">
        <v>1</v>
      </c>
      <c r="J434" s="63" t="s">
        <v>645</v>
      </c>
      <c r="K434" s="61" t="s">
        <v>722</v>
      </c>
      <c r="L434" s="61">
        <v>1</v>
      </c>
      <c r="M434" s="61"/>
      <c r="N434" s="28"/>
      <c r="O434" s="28"/>
      <c r="P434" s="21"/>
      <c r="Q434" s="28">
        <f>SUM(Q435:Q435)</f>
        <v>510</v>
      </c>
      <c r="R434" s="28">
        <f t="shared" ref="R434:Z434" si="339">SUM(R435:R435)</f>
        <v>557</v>
      </c>
      <c r="S434" s="28">
        <f t="shared" si="339"/>
        <v>40</v>
      </c>
      <c r="T434" s="28">
        <f t="shared" si="339"/>
        <v>40</v>
      </c>
      <c r="U434" s="21"/>
      <c r="V434" s="28"/>
      <c r="W434" s="28">
        <f t="shared" si="339"/>
        <v>7656</v>
      </c>
      <c r="X434" s="28">
        <f t="shared" si="339"/>
        <v>9191</v>
      </c>
      <c r="Y434" s="28">
        <v>12</v>
      </c>
      <c r="Z434" s="22">
        <f t="shared" si="339"/>
        <v>8415</v>
      </c>
      <c r="AA434" s="31"/>
      <c r="AB434" s="31"/>
      <c r="AC434" s="31"/>
      <c r="AD434" s="31"/>
      <c r="AE434" s="32"/>
      <c r="AF434" s="32"/>
      <c r="AJ434" s="14">
        <v>8415</v>
      </c>
    </row>
    <row r="435" spans="1:37" s="14" customFormat="1" ht="21.75" customHeight="1">
      <c r="A435" s="62">
        <v>54</v>
      </c>
      <c r="B435" s="24" t="s">
        <v>723</v>
      </c>
      <c r="C435" s="25"/>
      <c r="D435" s="60" t="s">
        <v>718</v>
      </c>
      <c r="E435" s="60" t="s">
        <v>724</v>
      </c>
      <c r="F435" s="60"/>
      <c r="G435" s="63"/>
      <c r="H435" s="63"/>
      <c r="I435" s="63"/>
      <c r="J435" s="63"/>
      <c r="K435" s="61"/>
      <c r="L435" s="61"/>
      <c r="M435" s="61"/>
      <c r="N435" s="28">
        <v>450</v>
      </c>
      <c r="O435" s="28">
        <f>ROUND(1.03*N435,0)</f>
        <v>464</v>
      </c>
      <c r="P435" s="21"/>
      <c r="Q435" s="28">
        <f>ROUND(O435*1.1,0)</f>
        <v>510</v>
      </c>
      <c r="R435" s="28">
        <f>ROUND(O435*1.2,0)</f>
        <v>557</v>
      </c>
      <c r="S435" s="29">
        <v>40</v>
      </c>
      <c r="T435" s="29">
        <v>40</v>
      </c>
      <c r="U435" s="187"/>
      <c r="V435" s="25">
        <f>IF((S435-T435)&lt;15,15,S435-T435)</f>
        <v>15</v>
      </c>
      <c r="W435" s="25">
        <f>ROUND((O435*V435)*1.1,0)</f>
        <v>7656</v>
      </c>
      <c r="X435" s="25">
        <f>ROUND((R435*V435*1.1),0)</f>
        <v>9191</v>
      </c>
      <c r="Y435" s="25"/>
      <c r="Z435" s="30">
        <f>ROUND((Q435*V435*1.1),0)</f>
        <v>8415</v>
      </c>
      <c r="AA435" s="31">
        <f>ROUND(X435/(20*60),0)</f>
        <v>8</v>
      </c>
      <c r="AB435" s="31">
        <f>ROUND(Z435/(12*60),0)</f>
        <v>12</v>
      </c>
      <c r="AC435" s="31"/>
      <c r="AD435" s="31">
        <f>ROUND(X435/(12*60),0)</f>
        <v>13</v>
      </c>
      <c r="AE435" s="32">
        <f>ROUND(Z435/(24*60),0)</f>
        <v>6</v>
      </c>
      <c r="AF435" s="32">
        <f>ROUND(X435/(24*60),0)</f>
        <v>6</v>
      </c>
    </row>
    <row r="436" spans="1:37" s="14" customFormat="1" ht="21.75" customHeight="1">
      <c r="A436" s="62"/>
      <c r="B436" s="24" t="s">
        <v>725</v>
      </c>
      <c r="C436" s="25">
        <v>4</v>
      </c>
      <c r="D436" s="60"/>
      <c r="E436" s="60"/>
      <c r="F436" s="60"/>
      <c r="G436" s="63"/>
      <c r="H436" s="63"/>
      <c r="I436" s="63">
        <v>1</v>
      </c>
      <c r="J436" s="63" t="s">
        <v>645</v>
      </c>
      <c r="K436" s="61" t="s">
        <v>726</v>
      </c>
      <c r="L436" s="61">
        <v>3</v>
      </c>
      <c r="M436" s="61"/>
      <c r="N436" s="28"/>
      <c r="O436" s="28"/>
      <c r="P436" s="21"/>
      <c r="Q436" s="28">
        <f>SUM(Q437:Q440)</f>
        <v>3947</v>
      </c>
      <c r="R436" s="28">
        <f t="shared" ref="R436:Z436" si="340">SUM(R437:R440)</f>
        <v>4305</v>
      </c>
      <c r="S436" s="28">
        <f t="shared" si="340"/>
        <v>160</v>
      </c>
      <c r="T436" s="28">
        <f t="shared" si="340"/>
        <v>160</v>
      </c>
      <c r="U436" s="21"/>
      <c r="V436" s="28"/>
      <c r="W436" s="28">
        <f t="shared" si="340"/>
        <v>59202</v>
      </c>
      <c r="X436" s="28">
        <f t="shared" si="340"/>
        <v>71034</v>
      </c>
      <c r="Y436" s="28">
        <v>12</v>
      </c>
      <c r="Z436" s="22">
        <f t="shared" si="340"/>
        <v>65127</v>
      </c>
      <c r="AA436" s="31"/>
      <c r="AB436" s="31"/>
      <c r="AC436" s="31"/>
      <c r="AD436" s="31"/>
      <c r="AE436" s="32"/>
      <c r="AF436" s="32"/>
      <c r="AJ436" s="14">
        <v>65127</v>
      </c>
    </row>
    <row r="437" spans="1:37" s="14" customFormat="1" ht="21.75" customHeight="1">
      <c r="A437" s="62">
        <v>55</v>
      </c>
      <c r="B437" s="24" t="s">
        <v>723</v>
      </c>
      <c r="C437" s="25"/>
      <c r="D437" s="60" t="s">
        <v>727</v>
      </c>
      <c r="E437" s="60" t="s">
        <v>728</v>
      </c>
      <c r="F437" s="60"/>
      <c r="G437" s="63"/>
      <c r="H437" s="63"/>
      <c r="I437" s="63"/>
      <c r="J437" s="63"/>
      <c r="K437" s="61"/>
      <c r="L437" s="61"/>
      <c r="M437" s="61"/>
      <c r="N437" s="28">
        <v>1800</v>
      </c>
      <c r="O437" s="28">
        <f>ROUND(1.03*N437,0)</f>
        <v>1854</v>
      </c>
      <c r="P437" s="21"/>
      <c r="Q437" s="28">
        <f>ROUND(O437*1.1,0)</f>
        <v>2039</v>
      </c>
      <c r="R437" s="28">
        <f>ROUND(O437*1.2,0)</f>
        <v>2225</v>
      </c>
      <c r="S437" s="29">
        <v>40</v>
      </c>
      <c r="T437" s="29">
        <v>40</v>
      </c>
      <c r="U437" s="187"/>
      <c r="V437" s="25">
        <f>IF((S437-T437)&lt;15,15,S437-T437)</f>
        <v>15</v>
      </c>
      <c r="W437" s="25">
        <f>ROUND((O437*V437)*1.1,0)</f>
        <v>30591</v>
      </c>
      <c r="X437" s="25">
        <f>ROUND((R437*V437*1.1),0)</f>
        <v>36713</v>
      </c>
      <c r="Y437" s="25"/>
      <c r="Z437" s="30">
        <f>ROUND((Q437*V437*1.1),0)</f>
        <v>33644</v>
      </c>
      <c r="AA437" s="31">
        <f>ROUND(X437/(20*60),0)</f>
        <v>31</v>
      </c>
      <c r="AB437" s="31">
        <f>ROUND(Z437/(12*60),0)</f>
        <v>47</v>
      </c>
      <c r="AC437" s="31"/>
      <c r="AD437" s="31">
        <f>ROUND(X437/(12*60),0)</f>
        <v>51</v>
      </c>
      <c r="AE437" s="32">
        <f>ROUND(Z437/(24*60),0)</f>
        <v>23</v>
      </c>
      <c r="AF437" s="32">
        <f>ROUND(X437/(24*60),0)</f>
        <v>25</v>
      </c>
    </row>
    <row r="438" spans="1:37" s="14" customFormat="1" ht="21.75" customHeight="1">
      <c r="A438" s="62">
        <v>56</v>
      </c>
      <c r="B438" s="24" t="s">
        <v>723</v>
      </c>
      <c r="C438" s="25"/>
      <c r="D438" s="60" t="s">
        <v>727</v>
      </c>
      <c r="E438" s="60" t="s">
        <v>729</v>
      </c>
      <c r="F438" s="60"/>
      <c r="G438" s="63"/>
      <c r="H438" s="63"/>
      <c r="I438" s="61"/>
      <c r="J438" s="61"/>
      <c r="K438" s="61"/>
      <c r="L438" s="61"/>
      <c r="M438" s="61"/>
      <c r="N438" s="28">
        <v>355</v>
      </c>
      <c r="O438" s="28">
        <f>ROUND(1.03*N438,0)</f>
        <v>366</v>
      </c>
      <c r="P438" s="21"/>
      <c r="Q438" s="28">
        <f>ROUND(O438*1.1,0)</f>
        <v>403</v>
      </c>
      <c r="R438" s="28">
        <f>ROUND(O438*1.2,0)</f>
        <v>439</v>
      </c>
      <c r="S438" s="29">
        <v>40</v>
      </c>
      <c r="T438" s="29">
        <v>40</v>
      </c>
      <c r="U438" s="187"/>
      <c r="V438" s="25">
        <f>IF((S438-T438)&lt;15,15,S438-T438)</f>
        <v>15</v>
      </c>
      <c r="W438" s="25">
        <f>ROUND((O438*V438)*1.1,0)</f>
        <v>6039</v>
      </c>
      <c r="X438" s="25">
        <f>ROUND((R438*V438*1.1),0)</f>
        <v>7244</v>
      </c>
      <c r="Y438" s="25"/>
      <c r="Z438" s="30">
        <f>ROUND((Q438*V438*1.1),0)</f>
        <v>6650</v>
      </c>
      <c r="AA438" s="31">
        <f>ROUND(X438/(20*60),0)</f>
        <v>6</v>
      </c>
      <c r="AB438" s="31">
        <f>ROUND(Z438/(12*60),0)</f>
        <v>9</v>
      </c>
      <c r="AC438" s="31"/>
      <c r="AD438" s="31">
        <f>ROUND(X438/(12*60),0)</f>
        <v>10</v>
      </c>
      <c r="AE438" s="32">
        <f>ROUND(Z438/(24*60),0)</f>
        <v>5</v>
      </c>
      <c r="AF438" s="32">
        <f>ROUND(X438/(24*60),0)</f>
        <v>5</v>
      </c>
    </row>
    <row r="439" spans="1:37" s="14" customFormat="1" ht="21.75" customHeight="1">
      <c r="A439" s="62">
        <v>57</v>
      </c>
      <c r="B439" s="24" t="s">
        <v>723</v>
      </c>
      <c r="C439" s="25"/>
      <c r="D439" s="60" t="s">
        <v>710</v>
      </c>
      <c r="E439" s="60" t="s">
        <v>710</v>
      </c>
      <c r="F439" s="60"/>
      <c r="G439" s="63"/>
      <c r="H439" s="63"/>
      <c r="I439" s="63"/>
      <c r="J439" s="63"/>
      <c r="K439" s="61"/>
      <c r="L439" s="61"/>
      <c r="M439" s="61"/>
      <c r="N439" s="28">
        <v>1070</v>
      </c>
      <c r="O439" s="28">
        <f>ROUND(1.03*N439,0)</f>
        <v>1102</v>
      </c>
      <c r="P439" s="21"/>
      <c r="Q439" s="28">
        <f>ROUND(O439*1.1,0)</f>
        <v>1212</v>
      </c>
      <c r="R439" s="28">
        <f>ROUND(O439*1.2,0)</f>
        <v>1322</v>
      </c>
      <c r="S439" s="29">
        <v>40</v>
      </c>
      <c r="T439" s="29">
        <v>40</v>
      </c>
      <c r="U439" s="187"/>
      <c r="V439" s="25">
        <f>IF((S439-T439)&lt;15,15,S439-T439)</f>
        <v>15</v>
      </c>
      <c r="W439" s="25">
        <f>ROUND((O439*V439)*1.1,0)</f>
        <v>18183</v>
      </c>
      <c r="X439" s="25">
        <f>ROUND((R439*V439*1.1),0)</f>
        <v>21813</v>
      </c>
      <c r="Y439" s="25"/>
      <c r="Z439" s="30">
        <f>ROUND((Q439*V439*1.1),0)</f>
        <v>19998</v>
      </c>
      <c r="AA439" s="31">
        <f>ROUND(X439/(20*60),0)</f>
        <v>18</v>
      </c>
      <c r="AB439" s="31">
        <f>ROUND(Z439/(12*60),0)</f>
        <v>28</v>
      </c>
      <c r="AC439" s="31"/>
      <c r="AD439" s="31">
        <f>ROUND(X439/(12*60),0)</f>
        <v>30</v>
      </c>
      <c r="AE439" s="32">
        <f>ROUND(Z439/(24*60),0)</f>
        <v>14</v>
      </c>
      <c r="AF439" s="32">
        <f>ROUND(X439/(24*60),0)</f>
        <v>15</v>
      </c>
    </row>
    <row r="440" spans="1:37" s="14" customFormat="1" ht="21.75" customHeight="1">
      <c r="A440" s="62">
        <v>58</v>
      </c>
      <c r="B440" s="24" t="s">
        <v>723</v>
      </c>
      <c r="C440" s="25"/>
      <c r="D440" s="60" t="s">
        <v>710</v>
      </c>
      <c r="E440" s="60" t="s">
        <v>730</v>
      </c>
      <c r="F440" s="60"/>
      <c r="G440" s="63"/>
      <c r="H440" s="63"/>
      <c r="I440" s="63"/>
      <c r="J440" s="63"/>
      <c r="K440" s="61"/>
      <c r="L440" s="61"/>
      <c r="M440" s="61"/>
      <c r="N440" s="28">
        <v>258</v>
      </c>
      <c r="O440" s="28">
        <f>ROUND(1.03*N440,0)</f>
        <v>266</v>
      </c>
      <c r="P440" s="21"/>
      <c r="Q440" s="28">
        <f>ROUND(O440*1.1,0)</f>
        <v>293</v>
      </c>
      <c r="R440" s="28">
        <f>ROUND(O440*1.2,0)</f>
        <v>319</v>
      </c>
      <c r="S440" s="29">
        <v>40</v>
      </c>
      <c r="T440" s="29">
        <v>40</v>
      </c>
      <c r="U440" s="187"/>
      <c r="V440" s="25">
        <f>IF((S440-T440)&lt;15,15,S440-T440)</f>
        <v>15</v>
      </c>
      <c r="W440" s="25">
        <f>ROUND((O440*V440)*1.1,0)</f>
        <v>4389</v>
      </c>
      <c r="X440" s="25">
        <f>ROUND((R440*V440*1.1),0)</f>
        <v>5264</v>
      </c>
      <c r="Y440" s="25"/>
      <c r="Z440" s="30">
        <f>ROUND((Q440*V440*1.1),0)</f>
        <v>4835</v>
      </c>
      <c r="AA440" s="31">
        <f>ROUND(X440/(20*60),0)</f>
        <v>4</v>
      </c>
      <c r="AB440" s="31">
        <f>ROUND(Z440/(12*60),0)</f>
        <v>7</v>
      </c>
      <c r="AC440" s="31"/>
      <c r="AD440" s="31">
        <f>ROUND(X440/(12*60),0)</f>
        <v>7</v>
      </c>
      <c r="AE440" s="32">
        <f>ROUND(Z440/(24*60),0)</f>
        <v>3</v>
      </c>
      <c r="AF440" s="32">
        <f>ROUND(X440/(24*60),0)</f>
        <v>4</v>
      </c>
      <c r="AI440" s="14">
        <f>SUM(AI5:AI439)</f>
        <v>5986379</v>
      </c>
      <c r="AJ440" s="14">
        <f>SUM(AJ330:AJ439)</f>
        <v>2214361</v>
      </c>
      <c r="AK440" s="14">
        <f>SUM(AI440:AJ440)</f>
        <v>8200740</v>
      </c>
    </row>
  </sheetData>
  <mergeCells count="5">
    <mergeCell ref="A1:Z1"/>
    <mergeCell ref="B3:Z3"/>
    <mergeCell ref="B92:Z92"/>
    <mergeCell ref="A330:Y330"/>
    <mergeCell ref="G50:G51"/>
  </mergeCells>
  <pageMargins left="0.70866141732283472" right="0.70866141732283472" top="0.43307086614173229" bottom="0.59055118110236227" header="0.31496062992125984" footer="0.31496062992125984"/>
  <pageSetup paperSize="9" orientation="portrait" r:id="rId1"/>
  <headerFooter alignWithMargins="0"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L68"/>
  <sheetViews>
    <sheetView view="pageBreakPreview" zoomScaleSheetLayoutView="100" workbookViewId="0">
      <selection activeCell="E11" sqref="E11"/>
    </sheetView>
  </sheetViews>
  <sheetFormatPr defaultRowHeight="12.75"/>
  <cols>
    <col min="1" max="1" width="3.85546875" customWidth="1"/>
    <col min="2" max="2" width="17.140625" customWidth="1"/>
    <col min="4" max="4" width="10.5703125" customWidth="1"/>
    <col min="5" max="5" width="9.140625" customWidth="1"/>
    <col min="6" max="6" width="6.140625" customWidth="1"/>
    <col min="7" max="7" width="9.7109375" customWidth="1"/>
    <col min="8" max="8" width="10.140625" customWidth="1"/>
    <col min="9" max="9" width="9.5703125" style="213" customWidth="1"/>
    <col min="10" max="10" width="5.85546875" style="213" customWidth="1"/>
    <col min="12" max="12" width="0" hidden="1" customWidth="1"/>
  </cols>
  <sheetData>
    <row r="1" spans="1:12" ht="18.75" customHeight="1">
      <c r="D1" s="217" t="s">
        <v>731</v>
      </c>
    </row>
    <row r="3" spans="1:12" ht="61.5" customHeight="1">
      <c r="A3" s="104" t="s">
        <v>0</v>
      </c>
      <c r="B3" s="104" t="s">
        <v>732</v>
      </c>
      <c r="C3" s="104" t="s">
        <v>733</v>
      </c>
      <c r="D3" s="104" t="s">
        <v>734</v>
      </c>
      <c r="E3" s="207" t="s">
        <v>760</v>
      </c>
      <c r="F3" s="207"/>
      <c r="G3" s="104" t="s">
        <v>762</v>
      </c>
      <c r="H3" s="104" t="s">
        <v>735</v>
      </c>
      <c r="I3" s="214" t="s">
        <v>761</v>
      </c>
      <c r="J3" s="214" t="s">
        <v>736</v>
      </c>
    </row>
    <row r="4" spans="1:12" ht="34.5" customHeight="1">
      <c r="A4" s="103" t="s">
        <v>758</v>
      </c>
      <c r="B4" s="103" t="s">
        <v>737</v>
      </c>
      <c r="C4" s="99"/>
      <c r="D4" s="99"/>
      <c r="E4" s="99"/>
      <c r="F4" s="99"/>
      <c r="G4" s="99"/>
      <c r="H4" s="99"/>
      <c r="I4" s="215"/>
      <c r="J4" s="215"/>
    </row>
    <row r="5" spans="1:12" ht="34.5" customHeight="1">
      <c r="A5" s="99">
        <v>1</v>
      </c>
      <c r="B5" s="101" t="s">
        <v>738</v>
      </c>
      <c r="C5" s="107" t="s">
        <v>763</v>
      </c>
      <c r="D5" s="99" t="s">
        <v>739</v>
      </c>
      <c r="E5" s="99" t="s">
        <v>740</v>
      </c>
      <c r="F5" s="99">
        <v>69</v>
      </c>
      <c r="G5" s="99">
        <f>15691+46713</f>
        <v>62404</v>
      </c>
      <c r="H5" s="99">
        <v>2.0700000000000003</v>
      </c>
      <c r="I5" s="215">
        <v>8</v>
      </c>
      <c r="J5" s="215" t="s">
        <v>699</v>
      </c>
      <c r="L5" s="106" t="e">
        <f>+(G5*C5*1.1)/1000000</f>
        <v>#VALUE!</v>
      </c>
    </row>
    <row r="6" spans="1:12" ht="34.5" customHeight="1">
      <c r="A6" s="99">
        <v>2</v>
      </c>
      <c r="B6" s="101" t="s">
        <v>741</v>
      </c>
      <c r="C6" s="100" t="s">
        <v>764</v>
      </c>
      <c r="D6" s="99">
        <v>525</v>
      </c>
      <c r="E6" s="99">
        <v>167</v>
      </c>
      <c r="F6" s="99">
        <v>167</v>
      </c>
      <c r="G6" s="99">
        <v>96002</v>
      </c>
      <c r="H6" s="99">
        <v>2.1</v>
      </c>
      <c r="I6" s="215">
        <v>12</v>
      </c>
      <c r="J6" s="215">
        <v>1</v>
      </c>
      <c r="L6" s="106" t="e">
        <f t="shared" ref="L6:L11" si="0">+(G6*C6*1.1)/1000000</f>
        <v>#VALUE!</v>
      </c>
    </row>
    <row r="7" spans="1:12" ht="34.5" customHeight="1">
      <c r="A7" s="99">
        <v>3</v>
      </c>
      <c r="B7" s="101" t="s">
        <v>432</v>
      </c>
      <c r="C7" s="99">
        <v>15</v>
      </c>
      <c r="D7" s="99">
        <v>525</v>
      </c>
      <c r="E7" s="99">
        <v>200</v>
      </c>
      <c r="F7" s="99">
        <v>200</v>
      </c>
      <c r="G7" s="99">
        <v>114754</v>
      </c>
      <c r="H7" s="99">
        <v>1.89</v>
      </c>
      <c r="I7" s="215">
        <v>18</v>
      </c>
      <c r="J7" s="215">
        <v>3</v>
      </c>
      <c r="L7" s="106">
        <f t="shared" si="0"/>
        <v>1.8934410000000002</v>
      </c>
    </row>
    <row r="8" spans="1:12" ht="34.5" customHeight="1">
      <c r="A8" s="99"/>
      <c r="B8" s="102" t="s">
        <v>742</v>
      </c>
      <c r="C8" s="103"/>
      <c r="D8" s="103"/>
      <c r="E8" s="103"/>
      <c r="F8" s="103">
        <v>436</v>
      </c>
      <c r="G8" s="103">
        <f>SUM(G5:G7)</f>
        <v>273160</v>
      </c>
      <c r="H8" s="103">
        <v>6.06</v>
      </c>
      <c r="I8" s="216">
        <v>38</v>
      </c>
      <c r="J8" s="216">
        <v>4</v>
      </c>
      <c r="L8" s="106" t="e">
        <f>SUM(L5:L7)</f>
        <v>#VALUE!</v>
      </c>
    </row>
    <row r="9" spans="1:12" ht="34.5" customHeight="1">
      <c r="A9" s="104" t="s">
        <v>759</v>
      </c>
      <c r="B9" s="105" t="s">
        <v>743</v>
      </c>
      <c r="C9" s="99"/>
      <c r="D9" s="99"/>
      <c r="E9" s="99"/>
      <c r="F9" s="99"/>
      <c r="G9" s="99"/>
      <c r="H9" s="99"/>
      <c r="I9" s="215"/>
      <c r="J9" s="215"/>
      <c r="L9" s="106">
        <f t="shared" si="0"/>
        <v>0</v>
      </c>
    </row>
    <row r="10" spans="1:12" ht="34.5" customHeight="1">
      <c r="A10" s="99">
        <v>1</v>
      </c>
      <c r="B10" s="101" t="s">
        <v>497</v>
      </c>
      <c r="C10" s="99">
        <v>30</v>
      </c>
      <c r="D10" s="99">
        <v>525</v>
      </c>
      <c r="E10" s="99">
        <v>140</v>
      </c>
      <c r="F10" s="99">
        <v>140</v>
      </c>
      <c r="G10" s="99">
        <v>136703</v>
      </c>
      <c r="H10" s="99">
        <v>4.51</v>
      </c>
      <c r="I10" s="215">
        <v>18</v>
      </c>
      <c r="J10" s="215" t="s">
        <v>699</v>
      </c>
      <c r="L10" s="106">
        <f t="shared" si="0"/>
        <v>4.5111990000000004</v>
      </c>
    </row>
    <row r="11" spans="1:12" ht="34.5" customHeight="1">
      <c r="A11" s="99">
        <v>2</v>
      </c>
      <c r="B11" s="101" t="s">
        <v>744</v>
      </c>
      <c r="C11" s="99">
        <v>15</v>
      </c>
      <c r="D11" s="99" t="s">
        <v>745</v>
      </c>
      <c r="E11" s="99" t="s">
        <v>746</v>
      </c>
      <c r="F11" s="99">
        <v>69</v>
      </c>
      <c r="G11" s="99">
        <f>2950+42218</f>
        <v>45168</v>
      </c>
      <c r="H11" s="99">
        <v>0.75</v>
      </c>
      <c r="I11" s="215">
        <v>7</v>
      </c>
      <c r="J11" s="215" t="s">
        <v>699</v>
      </c>
      <c r="L11" s="106">
        <f t="shared" si="0"/>
        <v>0.74527200000000016</v>
      </c>
    </row>
    <row r="12" spans="1:12" ht="34.5" customHeight="1">
      <c r="A12" s="99"/>
      <c r="B12" s="105" t="s">
        <v>747</v>
      </c>
      <c r="C12" s="104"/>
      <c r="D12" s="104"/>
      <c r="E12" s="104"/>
      <c r="F12" s="104">
        <v>209</v>
      </c>
      <c r="G12" s="104">
        <f>SUM(G10:G11)</f>
        <v>181871</v>
      </c>
      <c r="H12" s="104">
        <v>5.26</v>
      </c>
      <c r="I12" s="214">
        <v>25</v>
      </c>
      <c r="J12" s="214">
        <v>0</v>
      </c>
      <c r="L12" s="106">
        <f>SUM(L10:L11)</f>
        <v>5.2564710000000003</v>
      </c>
    </row>
    <row r="13" spans="1:12" ht="34.5" customHeight="1">
      <c r="A13" s="99"/>
      <c r="B13" s="105" t="s">
        <v>748</v>
      </c>
      <c r="C13" s="104"/>
      <c r="D13" s="104"/>
      <c r="E13" s="104"/>
      <c r="F13" s="104">
        <v>645</v>
      </c>
      <c r="G13" s="104">
        <f>+G8+G12</f>
        <v>455031</v>
      </c>
      <c r="H13" s="104">
        <v>11.32</v>
      </c>
      <c r="I13" s="214">
        <v>63</v>
      </c>
      <c r="J13" s="214">
        <f>+J8+J12</f>
        <v>4</v>
      </c>
      <c r="L13" s="106" t="e">
        <f>+L8+L12</f>
        <v>#VALUE!</v>
      </c>
    </row>
    <row r="30" spans="2:6" hidden="1">
      <c r="B30" t="s">
        <v>749</v>
      </c>
      <c r="F30">
        <v>15691</v>
      </c>
    </row>
    <row r="31" spans="2:6" hidden="1">
      <c r="B31" t="s">
        <v>183</v>
      </c>
      <c r="F31">
        <v>96002</v>
      </c>
    </row>
    <row r="32" spans="2:6" hidden="1">
      <c r="B32" t="s">
        <v>750</v>
      </c>
      <c r="F32">
        <v>136703</v>
      </c>
    </row>
    <row r="33" spans="2:6" hidden="1">
      <c r="B33" t="s">
        <v>751</v>
      </c>
      <c r="F33">
        <v>2950</v>
      </c>
    </row>
    <row r="34" spans="2:6" hidden="1">
      <c r="B34" t="s">
        <v>752</v>
      </c>
      <c r="F34">
        <v>114754</v>
      </c>
    </row>
    <row r="35" spans="2:6" hidden="1">
      <c r="B35" t="s">
        <v>753</v>
      </c>
      <c r="F35">
        <v>366100</v>
      </c>
    </row>
    <row r="36" spans="2:6" hidden="1">
      <c r="B36" t="s">
        <v>754</v>
      </c>
      <c r="F36">
        <v>46713</v>
      </c>
    </row>
    <row r="37" spans="2:6" hidden="1">
      <c r="B37" t="s">
        <v>755</v>
      </c>
      <c r="F37">
        <v>42218</v>
      </c>
    </row>
    <row r="38" spans="2:6" hidden="1">
      <c r="B38" t="s">
        <v>756</v>
      </c>
      <c r="F38">
        <v>88931</v>
      </c>
    </row>
    <row r="39" spans="2:6" hidden="1">
      <c r="B39" t="s">
        <v>757</v>
      </c>
      <c r="F39">
        <v>455031</v>
      </c>
    </row>
    <row r="40" spans="2:6" hidden="1"/>
    <row r="41" spans="2:6" hidden="1"/>
    <row r="42" spans="2:6" hidden="1">
      <c r="B42" t="s">
        <v>749</v>
      </c>
      <c r="F42">
        <v>15691</v>
      </c>
    </row>
    <row r="43" spans="2:6" hidden="1">
      <c r="B43" t="s">
        <v>183</v>
      </c>
      <c r="F43">
        <v>96002</v>
      </c>
    </row>
    <row r="44" spans="2:6" hidden="1">
      <c r="B44" t="s">
        <v>750</v>
      </c>
      <c r="F44">
        <v>136703</v>
      </c>
    </row>
    <row r="45" spans="2:6" hidden="1">
      <c r="B45" t="s">
        <v>751</v>
      </c>
      <c r="F45">
        <v>2950</v>
      </c>
    </row>
    <row r="46" spans="2:6" hidden="1">
      <c r="B46" t="s">
        <v>752</v>
      </c>
      <c r="F46">
        <v>114754</v>
      </c>
    </row>
    <row r="47" spans="2:6" hidden="1">
      <c r="B47" t="s">
        <v>754</v>
      </c>
      <c r="F47">
        <v>46713</v>
      </c>
    </row>
    <row r="48" spans="2:6" hidden="1">
      <c r="B48" t="s">
        <v>755</v>
      </c>
      <c r="F48">
        <v>42218</v>
      </c>
    </row>
    <row r="49" spans="5:9" hidden="1">
      <c r="E49" t="s">
        <v>757</v>
      </c>
      <c r="I49" s="213">
        <v>455031</v>
      </c>
    </row>
    <row r="50" spans="5:9" hidden="1"/>
    <row r="51" spans="5:9" hidden="1">
      <c r="E51">
        <v>427</v>
      </c>
    </row>
    <row r="52" spans="5:9" hidden="1"/>
    <row r="53" spans="5:9" hidden="1"/>
    <row r="54" spans="5:9" hidden="1"/>
    <row r="55" spans="5:9" hidden="1"/>
    <row r="56" spans="5:9" hidden="1"/>
    <row r="57" spans="5:9" hidden="1"/>
    <row r="58" spans="5:9" hidden="1"/>
    <row r="59" spans="5:9" hidden="1"/>
    <row r="60" spans="5:9" hidden="1"/>
    <row r="61" spans="5:9" hidden="1"/>
    <row r="62" spans="5:9" hidden="1"/>
    <row r="63" spans="5:9" hidden="1"/>
    <row r="64" spans="5:9" hidden="1"/>
    <row r="65" hidden="1"/>
    <row r="66" hidden="1"/>
    <row r="67" hidden="1"/>
    <row r="68" hidden="1"/>
  </sheetData>
  <mergeCells count="1">
    <mergeCell ref="E3:F3"/>
  </mergeCells>
  <pageMargins left="0.70866141732283472" right="0.70866141732283472" top="1.1417322834645669" bottom="0.94488188976377963" header="0.31496062992125984" footer="0.31496062992125984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T35"/>
  <sheetViews>
    <sheetView tabSelected="1" view="pageBreakPreview" zoomScale="60" workbookViewId="0">
      <selection activeCell="N9" sqref="N9"/>
    </sheetView>
  </sheetViews>
  <sheetFormatPr defaultRowHeight="15"/>
  <cols>
    <col min="2" max="2" width="12" customWidth="1"/>
    <col min="3" max="3" width="9.140625" style="111"/>
    <col min="12" max="12" width="11.7109375" customWidth="1"/>
    <col min="15" max="15" width="12.7109375" customWidth="1"/>
    <col min="17" max="17" width="12.42578125" customWidth="1"/>
  </cols>
  <sheetData>
    <row r="3" spans="2:20" ht="65.25">
      <c r="B3" s="108">
        <v>44130</v>
      </c>
      <c r="C3" s="113">
        <v>4.4400000000000004</v>
      </c>
      <c r="D3" s="109" t="s">
        <v>765</v>
      </c>
      <c r="E3" s="109" t="s">
        <v>766</v>
      </c>
      <c r="G3" s="108">
        <v>44130</v>
      </c>
      <c r="H3" s="117">
        <v>4.4400000000000004</v>
      </c>
      <c r="I3" s="109" t="s">
        <v>770</v>
      </c>
      <c r="J3" s="109" t="s">
        <v>771</v>
      </c>
      <c r="L3" s="108">
        <v>44130</v>
      </c>
      <c r="M3" s="112">
        <v>1.28</v>
      </c>
      <c r="N3" s="109" t="s">
        <v>765</v>
      </c>
      <c r="O3" s="109" t="s">
        <v>782</v>
      </c>
      <c r="Q3" s="108">
        <v>44130</v>
      </c>
      <c r="R3" s="119">
        <v>2</v>
      </c>
      <c r="S3" s="109" t="s">
        <v>765</v>
      </c>
      <c r="T3" s="109" t="s">
        <v>768</v>
      </c>
    </row>
    <row r="4" spans="2:20" ht="39.75">
      <c r="B4" s="108">
        <v>44131</v>
      </c>
      <c r="C4" s="113">
        <v>4.4000000000000004</v>
      </c>
      <c r="D4" s="109" t="s">
        <v>765</v>
      </c>
      <c r="E4" s="109" t="s">
        <v>767</v>
      </c>
      <c r="G4" s="108">
        <v>44131</v>
      </c>
      <c r="H4" s="117">
        <v>3.6</v>
      </c>
      <c r="I4" s="109" t="s">
        <v>765</v>
      </c>
      <c r="J4" s="109" t="s">
        <v>767</v>
      </c>
      <c r="L4" s="108">
        <v>44131</v>
      </c>
      <c r="M4" s="112">
        <v>1.28</v>
      </c>
      <c r="N4" s="109" t="s">
        <v>765</v>
      </c>
      <c r="O4" s="109" t="s">
        <v>783</v>
      </c>
      <c r="Q4" s="108">
        <v>44131</v>
      </c>
      <c r="R4" s="119">
        <v>2</v>
      </c>
      <c r="S4" s="109" t="s">
        <v>765</v>
      </c>
      <c r="T4" s="109" t="s">
        <v>785</v>
      </c>
    </row>
    <row r="5" spans="2:20" ht="39.75">
      <c r="B5" s="108">
        <v>44132</v>
      </c>
      <c r="C5" s="113">
        <v>4.3600000000000003</v>
      </c>
      <c r="D5" s="109" t="s">
        <v>765</v>
      </c>
      <c r="E5" s="109" t="s">
        <v>767</v>
      </c>
      <c r="G5" s="108">
        <v>44132</v>
      </c>
      <c r="H5" s="117">
        <v>4.22</v>
      </c>
      <c r="I5" s="109" t="s">
        <v>770</v>
      </c>
      <c r="J5" s="109" t="s">
        <v>771</v>
      </c>
      <c r="L5" s="108">
        <v>44132</v>
      </c>
      <c r="M5" s="112">
        <v>1.28</v>
      </c>
      <c r="N5" s="109" t="s">
        <v>765</v>
      </c>
      <c r="O5" s="109" t="s">
        <v>783</v>
      </c>
      <c r="Q5" s="108">
        <v>44132</v>
      </c>
      <c r="R5" s="119">
        <v>2</v>
      </c>
      <c r="S5" s="109" t="s">
        <v>765</v>
      </c>
      <c r="T5" s="109" t="s">
        <v>785</v>
      </c>
    </row>
    <row r="6" spans="2:20" ht="116.25">
      <c r="B6" s="108">
        <v>44133</v>
      </c>
      <c r="C6" s="113">
        <v>4.4000000000000004</v>
      </c>
      <c r="D6" s="109" t="s">
        <v>765</v>
      </c>
      <c r="E6" s="109" t="s">
        <v>768</v>
      </c>
      <c r="G6" s="108">
        <v>44133</v>
      </c>
      <c r="H6" s="117">
        <v>4.28</v>
      </c>
      <c r="I6" s="109" t="s">
        <v>765</v>
      </c>
      <c r="J6" s="109" t="s">
        <v>766</v>
      </c>
      <c r="L6" s="108">
        <v>44133</v>
      </c>
      <c r="M6" s="112">
        <v>1.28</v>
      </c>
      <c r="N6" s="109" t="s">
        <v>770</v>
      </c>
      <c r="O6" s="109" t="s">
        <v>784</v>
      </c>
      <c r="Q6" s="108">
        <v>44133</v>
      </c>
      <c r="R6" s="117">
        <v>1.2</v>
      </c>
      <c r="S6" s="109" t="s">
        <v>786</v>
      </c>
      <c r="T6" s="109" t="s">
        <v>787</v>
      </c>
    </row>
    <row r="7" spans="2:20" ht="116.25">
      <c r="B7" s="108">
        <v>44134</v>
      </c>
      <c r="C7" s="113">
        <v>4.4000000000000004</v>
      </c>
      <c r="D7" s="109" t="s">
        <v>765</v>
      </c>
      <c r="E7" s="109" t="s">
        <v>769</v>
      </c>
      <c r="G7" s="108">
        <v>44134</v>
      </c>
      <c r="H7" s="117">
        <v>4.28</v>
      </c>
      <c r="I7" s="109" t="s">
        <v>770</v>
      </c>
      <c r="J7" s="109" t="s">
        <v>771</v>
      </c>
      <c r="L7" s="108">
        <v>44134</v>
      </c>
      <c r="M7" s="112">
        <v>1.28</v>
      </c>
      <c r="N7" s="109" t="s">
        <v>770</v>
      </c>
      <c r="O7" s="109" t="s">
        <v>784</v>
      </c>
      <c r="Q7" s="108">
        <v>44134</v>
      </c>
      <c r="R7" s="117">
        <v>1.2</v>
      </c>
      <c r="S7" s="109" t="s">
        <v>786</v>
      </c>
      <c r="T7" s="109" t="s">
        <v>787</v>
      </c>
    </row>
    <row r="8" spans="2:20" ht="65.25">
      <c r="B8" s="108">
        <v>44135</v>
      </c>
      <c r="C8" s="113">
        <v>4.4000000000000004</v>
      </c>
      <c r="D8" s="109" t="s">
        <v>765</v>
      </c>
      <c r="E8" s="109" t="s">
        <v>767</v>
      </c>
      <c r="G8" s="108">
        <v>44135</v>
      </c>
      <c r="H8" s="117">
        <v>4</v>
      </c>
      <c r="I8" s="109" t="s">
        <v>770</v>
      </c>
      <c r="J8" s="109" t="s">
        <v>771</v>
      </c>
      <c r="L8" s="108">
        <v>44135</v>
      </c>
      <c r="M8" s="112">
        <v>1.28</v>
      </c>
      <c r="N8" s="109" t="s">
        <v>765</v>
      </c>
      <c r="O8" s="109" t="s">
        <v>783</v>
      </c>
      <c r="Q8" s="108">
        <v>44135</v>
      </c>
      <c r="R8" s="117">
        <v>1.28</v>
      </c>
      <c r="S8" s="109" t="s">
        <v>786</v>
      </c>
      <c r="T8" s="109" t="s">
        <v>788</v>
      </c>
    </row>
    <row r="9" spans="2:20" ht="103.5">
      <c r="B9" s="108">
        <v>44136</v>
      </c>
      <c r="C9" s="113">
        <v>4.2</v>
      </c>
      <c r="D9" s="109" t="s">
        <v>765</v>
      </c>
      <c r="E9" s="109" t="s">
        <v>767</v>
      </c>
      <c r="G9" s="108">
        <v>44136</v>
      </c>
      <c r="H9" s="117">
        <v>4</v>
      </c>
      <c r="I9" s="109" t="s">
        <v>765</v>
      </c>
      <c r="J9" s="109" t="s">
        <v>767</v>
      </c>
      <c r="L9" s="108">
        <v>44136</v>
      </c>
      <c r="M9" s="112">
        <v>1.28</v>
      </c>
      <c r="N9" s="109" t="s">
        <v>765</v>
      </c>
      <c r="O9" s="109" t="s">
        <v>783</v>
      </c>
      <c r="Q9" s="108">
        <v>44136</v>
      </c>
      <c r="R9" s="117">
        <v>1.22</v>
      </c>
      <c r="S9" s="109" t="s">
        <v>786</v>
      </c>
      <c r="T9" s="109" t="s">
        <v>789</v>
      </c>
    </row>
    <row r="10" spans="2:20" ht="52.5">
      <c r="B10" s="108">
        <v>44137</v>
      </c>
      <c r="C10" s="113">
        <v>4.38</v>
      </c>
      <c r="D10" s="109" t="s">
        <v>765</v>
      </c>
      <c r="E10" s="109" t="s">
        <v>766</v>
      </c>
      <c r="G10" s="108">
        <v>44137</v>
      </c>
      <c r="H10" s="117">
        <v>4</v>
      </c>
      <c r="I10" s="109" t="s">
        <v>770</v>
      </c>
      <c r="J10" s="109" t="s">
        <v>771</v>
      </c>
      <c r="L10" s="108">
        <v>44137</v>
      </c>
      <c r="M10" s="112">
        <v>1.28</v>
      </c>
      <c r="N10" s="109" t="s">
        <v>765</v>
      </c>
      <c r="O10" s="109" t="s">
        <v>784</v>
      </c>
      <c r="Q10" s="108">
        <v>44137</v>
      </c>
      <c r="R10" s="117">
        <v>1.5</v>
      </c>
      <c r="S10" s="109" t="s">
        <v>770</v>
      </c>
      <c r="T10" s="109" t="s">
        <v>771</v>
      </c>
    </row>
    <row r="11" spans="2:20" ht="52.5">
      <c r="B11" s="108">
        <v>44138</v>
      </c>
      <c r="C11" s="113">
        <v>4.34</v>
      </c>
      <c r="D11" s="109" t="s">
        <v>770</v>
      </c>
      <c r="E11" s="109" t="s">
        <v>771</v>
      </c>
      <c r="G11" s="108">
        <v>44138</v>
      </c>
      <c r="H11" s="117">
        <v>4.2</v>
      </c>
      <c r="I11" s="109" t="s">
        <v>770</v>
      </c>
      <c r="J11" s="109" t="s">
        <v>771</v>
      </c>
      <c r="L11" s="108">
        <v>44138</v>
      </c>
      <c r="M11" s="112">
        <v>1.28</v>
      </c>
      <c r="N11" s="109" t="s">
        <v>765</v>
      </c>
      <c r="O11" s="109" t="s">
        <v>784</v>
      </c>
      <c r="Q11" s="108">
        <v>44138</v>
      </c>
      <c r="R11" s="119">
        <v>2</v>
      </c>
      <c r="S11" s="109" t="s">
        <v>770</v>
      </c>
      <c r="T11" s="109" t="s">
        <v>771</v>
      </c>
    </row>
    <row r="12" spans="2:20" ht="52.5">
      <c r="B12" s="108">
        <v>44139</v>
      </c>
      <c r="C12" s="113">
        <v>4.3</v>
      </c>
      <c r="D12" s="109" t="s">
        <v>765</v>
      </c>
      <c r="E12" s="109" t="s">
        <v>766</v>
      </c>
      <c r="G12" s="108">
        <v>44139</v>
      </c>
      <c r="H12" s="117">
        <v>4</v>
      </c>
      <c r="I12" s="109" t="s">
        <v>770</v>
      </c>
      <c r="J12" s="109" t="s">
        <v>771</v>
      </c>
      <c r="L12" s="108">
        <v>44139</v>
      </c>
      <c r="M12" s="112">
        <v>1.28</v>
      </c>
      <c r="N12" s="109" t="s">
        <v>765</v>
      </c>
      <c r="O12" s="109" t="s">
        <v>784</v>
      </c>
      <c r="Q12" s="108">
        <v>44139</v>
      </c>
      <c r="R12" s="117">
        <v>1.7</v>
      </c>
      <c r="S12" s="109" t="s">
        <v>770</v>
      </c>
      <c r="T12" s="109" t="s">
        <v>771</v>
      </c>
    </row>
    <row r="13" spans="2:20" ht="39.75">
      <c r="B13" s="108">
        <v>44140</v>
      </c>
      <c r="C13" s="113">
        <v>4.2</v>
      </c>
      <c r="D13" s="109" t="s">
        <v>770</v>
      </c>
      <c r="E13" s="109" t="s">
        <v>771</v>
      </c>
      <c r="G13" s="108">
        <v>44140</v>
      </c>
      <c r="H13" s="117">
        <v>4</v>
      </c>
      <c r="I13" s="109" t="s">
        <v>770</v>
      </c>
      <c r="J13" s="109" t="s">
        <v>771</v>
      </c>
      <c r="L13" s="108">
        <v>44140</v>
      </c>
      <c r="M13" s="112">
        <v>1.28</v>
      </c>
      <c r="N13" s="109" t="s">
        <v>765</v>
      </c>
      <c r="O13" s="109" t="s">
        <v>783</v>
      </c>
      <c r="Q13" s="108">
        <v>44140</v>
      </c>
      <c r="R13" s="119">
        <v>1.8</v>
      </c>
      <c r="S13" s="109" t="s">
        <v>770</v>
      </c>
      <c r="T13" s="109" t="s">
        <v>771</v>
      </c>
    </row>
    <row r="14" spans="2:20" ht="103.5">
      <c r="B14" s="108">
        <v>44141</v>
      </c>
      <c r="C14" s="113">
        <v>4.4000000000000004</v>
      </c>
      <c r="D14" s="109" t="s">
        <v>770</v>
      </c>
      <c r="E14" s="109" t="s">
        <v>772</v>
      </c>
      <c r="G14" s="108">
        <v>44141</v>
      </c>
      <c r="H14" s="117">
        <v>3.84</v>
      </c>
      <c r="I14" s="109" t="s">
        <v>770</v>
      </c>
      <c r="J14" s="109" t="s">
        <v>772</v>
      </c>
      <c r="L14" s="108">
        <v>44141</v>
      </c>
      <c r="M14" s="112">
        <v>1.28</v>
      </c>
      <c r="N14" s="109" t="s">
        <v>770</v>
      </c>
      <c r="O14" s="109" t="s">
        <v>783</v>
      </c>
      <c r="Q14" s="108">
        <v>44141</v>
      </c>
      <c r="R14" s="119">
        <v>2</v>
      </c>
      <c r="S14" s="109" t="s">
        <v>765</v>
      </c>
      <c r="T14" s="109" t="s">
        <v>790</v>
      </c>
    </row>
    <row r="15" spans="2:20" ht="90.75">
      <c r="B15" s="108">
        <v>44142</v>
      </c>
      <c r="C15" s="113">
        <v>4.4000000000000004</v>
      </c>
      <c r="D15" s="109" t="s">
        <v>770</v>
      </c>
      <c r="E15" s="109" t="s">
        <v>773</v>
      </c>
      <c r="G15" s="108">
        <v>44142</v>
      </c>
      <c r="H15" s="117">
        <v>3.6</v>
      </c>
      <c r="I15" s="109" t="s">
        <v>770</v>
      </c>
      <c r="J15" s="109" t="s">
        <v>773</v>
      </c>
      <c r="L15" s="108">
        <v>44142</v>
      </c>
      <c r="M15" s="112">
        <v>1.28</v>
      </c>
      <c r="N15" s="109" t="s">
        <v>765</v>
      </c>
      <c r="O15" s="109" t="s">
        <v>783</v>
      </c>
      <c r="Q15" s="108">
        <v>44142</v>
      </c>
      <c r="R15" s="119">
        <v>2</v>
      </c>
      <c r="S15" s="109" t="s">
        <v>765</v>
      </c>
      <c r="T15" s="109" t="s">
        <v>790</v>
      </c>
    </row>
    <row r="16" spans="2:20" ht="103.5">
      <c r="B16" s="108">
        <v>44143</v>
      </c>
      <c r="C16" s="113">
        <v>4.4400000000000004</v>
      </c>
      <c r="D16" s="109" t="s">
        <v>765</v>
      </c>
      <c r="E16" s="109" t="s">
        <v>773</v>
      </c>
      <c r="G16" s="108">
        <v>44143</v>
      </c>
      <c r="H16" s="117">
        <v>3.74</v>
      </c>
      <c r="I16" s="109" t="s">
        <v>770</v>
      </c>
      <c r="J16" s="109" t="s">
        <v>779</v>
      </c>
      <c r="L16" s="108">
        <v>44143</v>
      </c>
      <c r="M16" s="112">
        <v>1.28</v>
      </c>
      <c r="N16" s="109" t="s">
        <v>765</v>
      </c>
      <c r="O16" s="109" t="s">
        <v>783</v>
      </c>
      <c r="Q16" s="108">
        <v>44143</v>
      </c>
      <c r="R16" s="119">
        <v>2.04</v>
      </c>
      <c r="S16" s="109" t="s">
        <v>765</v>
      </c>
      <c r="T16" s="109" t="s">
        <v>790</v>
      </c>
    </row>
    <row r="17" spans="2:20" ht="90.75">
      <c r="B17" s="108">
        <v>44144</v>
      </c>
      <c r="C17" s="113">
        <v>4.4000000000000004</v>
      </c>
      <c r="D17" s="109" t="s">
        <v>770</v>
      </c>
      <c r="E17" s="109" t="s">
        <v>774</v>
      </c>
      <c r="G17" s="108">
        <v>44144</v>
      </c>
      <c r="H17" s="117">
        <v>3.82</v>
      </c>
      <c r="I17" s="109" t="s">
        <v>770</v>
      </c>
      <c r="J17" s="109" t="s">
        <v>780</v>
      </c>
      <c r="L17" s="108">
        <v>44144</v>
      </c>
      <c r="M17" s="112">
        <v>1.3</v>
      </c>
      <c r="N17" s="109" t="s">
        <v>765</v>
      </c>
      <c r="O17" s="109" t="s">
        <v>784</v>
      </c>
      <c r="Q17" s="108">
        <v>44144</v>
      </c>
      <c r="R17" s="119">
        <v>2</v>
      </c>
      <c r="S17" s="109" t="s">
        <v>765</v>
      </c>
      <c r="T17" s="109" t="s">
        <v>768</v>
      </c>
    </row>
    <row r="18" spans="2:20" ht="39.75">
      <c r="B18" s="108">
        <v>44145</v>
      </c>
      <c r="C18" s="114">
        <v>4.2</v>
      </c>
      <c r="D18" s="109" t="s">
        <v>770</v>
      </c>
      <c r="E18" s="109" t="s">
        <v>771</v>
      </c>
      <c r="G18" s="108">
        <v>44145</v>
      </c>
      <c r="H18" s="117">
        <v>3.88</v>
      </c>
      <c r="I18" s="109" t="s">
        <v>770</v>
      </c>
      <c r="J18" s="109" t="s">
        <v>781</v>
      </c>
      <c r="L18" s="108">
        <v>44145</v>
      </c>
      <c r="M18" s="112">
        <v>1.28</v>
      </c>
      <c r="N18" s="109" t="s">
        <v>765</v>
      </c>
      <c r="O18" s="109" t="s">
        <v>783</v>
      </c>
      <c r="Q18" s="108">
        <v>44145</v>
      </c>
      <c r="R18" s="117">
        <v>1.74</v>
      </c>
      <c r="S18" s="109" t="s">
        <v>770</v>
      </c>
      <c r="T18" s="109" t="s">
        <v>781</v>
      </c>
    </row>
    <row r="19" spans="2:20" ht="52.5">
      <c r="B19" s="108">
        <v>44146</v>
      </c>
      <c r="C19" s="113">
        <v>4.3899999999999997</v>
      </c>
      <c r="D19" s="109" t="s">
        <v>770</v>
      </c>
      <c r="E19" s="109" t="s">
        <v>771</v>
      </c>
      <c r="G19" s="108">
        <v>44146</v>
      </c>
      <c r="H19" s="117">
        <v>4</v>
      </c>
      <c r="I19" s="109" t="s">
        <v>770</v>
      </c>
      <c r="J19" s="109" t="s">
        <v>771</v>
      </c>
      <c r="L19" s="108">
        <v>44146</v>
      </c>
      <c r="M19" s="112">
        <v>1.28</v>
      </c>
      <c r="N19" s="109" t="s">
        <v>765</v>
      </c>
      <c r="O19" s="109" t="s">
        <v>784</v>
      </c>
      <c r="Q19" s="108">
        <v>44146</v>
      </c>
      <c r="R19" s="119">
        <v>2.04</v>
      </c>
      <c r="S19" s="109" t="s">
        <v>765</v>
      </c>
      <c r="T19" s="109" t="s">
        <v>771</v>
      </c>
    </row>
    <row r="20" spans="2:20" ht="52.5">
      <c r="B20" s="108">
        <v>44147</v>
      </c>
      <c r="C20" s="113">
        <v>4.4000000000000004</v>
      </c>
      <c r="D20" s="109" t="s">
        <v>770</v>
      </c>
      <c r="E20" s="109" t="s">
        <v>771</v>
      </c>
      <c r="G20" s="108">
        <v>44147</v>
      </c>
      <c r="H20" s="117">
        <v>3.84</v>
      </c>
      <c r="I20" s="109" t="s">
        <v>770</v>
      </c>
      <c r="J20" s="109" t="s">
        <v>771</v>
      </c>
      <c r="L20" s="108">
        <v>44147</v>
      </c>
      <c r="M20" s="112">
        <v>1.28</v>
      </c>
      <c r="N20" s="109" t="s">
        <v>765</v>
      </c>
      <c r="O20" s="109" t="s">
        <v>784</v>
      </c>
      <c r="Q20" s="108">
        <v>44147</v>
      </c>
      <c r="R20" s="119">
        <v>2</v>
      </c>
      <c r="S20" s="109" t="s">
        <v>765</v>
      </c>
      <c r="T20" s="109" t="s">
        <v>768</v>
      </c>
    </row>
    <row r="21" spans="2:20" ht="65.25">
      <c r="B21" s="108">
        <v>44148</v>
      </c>
      <c r="C21" s="113">
        <v>4.8</v>
      </c>
      <c r="D21" s="109" t="s">
        <v>770</v>
      </c>
      <c r="E21" s="109" t="s">
        <v>775</v>
      </c>
      <c r="G21" s="108">
        <v>44148</v>
      </c>
      <c r="H21" s="117">
        <v>3.8</v>
      </c>
      <c r="I21" s="109" t="s">
        <v>770</v>
      </c>
      <c r="J21" s="109" t="s">
        <v>775</v>
      </c>
      <c r="L21" s="108">
        <v>44148</v>
      </c>
      <c r="M21" s="112">
        <v>1.28</v>
      </c>
      <c r="N21" s="109" t="s">
        <v>770</v>
      </c>
      <c r="O21" s="109" t="s">
        <v>784</v>
      </c>
      <c r="Q21" s="108">
        <v>44148</v>
      </c>
      <c r="R21" s="117">
        <v>1.66</v>
      </c>
      <c r="S21" s="109" t="s">
        <v>770</v>
      </c>
      <c r="T21" s="109" t="s">
        <v>775</v>
      </c>
    </row>
    <row r="22" spans="2:20" ht="65.25">
      <c r="B22" s="108">
        <v>44149</v>
      </c>
      <c r="C22" s="113">
        <v>4.3</v>
      </c>
      <c r="D22" s="109" t="s">
        <v>770</v>
      </c>
      <c r="E22" s="109" t="s">
        <v>775</v>
      </c>
      <c r="G22" s="108">
        <v>44149</v>
      </c>
      <c r="H22" s="117">
        <v>3.6</v>
      </c>
      <c r="I22" s="109" t="s">
        <v>770</v>
      </c>
      <c r="J22" s="109" t="s">
        <v>775</v>
      </c>
      <c r="L22" s="108">
        <v>44149</v>
      </c>
      <c r="M22" s="112">
        <v>1.28</v>
      </c>
      <c r="N22" s="109" t="s">
        <v>765</v>
      </c>
      <c r="O22" s="109" t="s">
        <v>784</v>
      </c>
      <c r="Q22" s="108">
        <v>44149</v>
      </c>
      <c r="R22" s="117">
        <v>1.65</v>
      </c>
      <c r="S22" s="109" t="s">
        <v>770</v>
      </c>
      <c r="T22" s="109" t="s">
        <v>775</v>
      </c>
    </row>
    <row r="23" spans="2:20" ht="52.5">
      <c r="B23" s="108">
        <v>44150</v>
      </c>
      <c r="C23" s="113">
        <v>4.34</v>
      </c>
      <c r="D23" s="109" t="s">
        <v>770</v>
      </c>
      <c r="E23" s="109" t="s">
        <v>776</v>
      </c>
      <c r="G23" s="108">
        <v>44150</v>
      </c>
      <c r="H23" s="118">
        <v>1.3</v>
      </c>
      <c r="I23" s="109" t="s">
        <v>770</v>
      </c>
      <c r="J23" s="109" t="s">
        <v>776</v>
      </c>
      <c r="L23" s="108">
        <v>44150</v>
      </c>
      <c r="M23" s="112">
        <v>1.28</v>
      </c>
      <c r="N23" s="109" t="s">
        <v>765</v>
      </c>
      <c r="O23" s="109" t="s">
        <v>783</v>
      </c>
      <c r="Q23" s="108">
        <v>44150</v>
      </c>
      <c r="R23" s="119">
        <v>2</v>
      </c>
      <c r="S23" s="109" t="s">
        <v>770</v>
      </c>
      <c r="T23" s="109" t="s">
        <v>771</v>
      </c>
    </row>
    <row r="24" spans="2:20" ht="39.75">
      <c r="B24" s="108">
        <v>44151</v>
      </c>
      <c r="C24" s="113">
        <v>4.34</v>
      </c>
      <c r="D24" s="109" t="s">
        <v>770</v>
      </c>
      <c r="E24" s="109" t="s">
        <v>771</v>
      </c>
      <c r="G24" s="108">
        <v>44151</v>
      </c>
      <c r="H24" s="118">
        <v>1.54</v>
      </c>
      <c r="I24" s="109" t="s">
        <v>770</v>
      </c>
      <c r="J24" s="109" t="s">
        <v>771</v>
      </c>
      <c r="L24" s="108">
        <v>44151</v>
      </c>
      <c r="M24" s="112">
        <v>1.28</v>
      </c>
      <c r="N24" s="109" t="s">
        <v>770</v>
      </c>
      <c r="O24" s="109" t="s">
        <v>783</v>
      </c>
      <c r="Q24" s="108">
        <v>44151</v>
      </c>
      <c r="R24" s="117">
        <v>1.55</v>
      </c>
      <c r="S24" s="109" t="s">
        <v>765</v>
      </c>
      <c r="T24" s="109" t="s">
        <v>771</v>
      </c>
    </row>
    <row r="25" spans="2:20" ht="78">
      <c r="B25" s="108">
        <v>44152</v>
      </c>
      <c r="C25" s="113">
        <v>4.34</v>
      </c>
      <c r="D25" s="109" t="s">
        <v>770</v>
      </c>
      <c r="E25" s="109" t="s">
        <v>777</v>
      </c>
      <c r="G25" s="108">
        <v>44152</v>
      </c>
      <c r="H25" s="118">
        <v>1.68</v>
      </c>
      <c r="I25" s="109" t="s">
        <v>770</v>
      </c>
      <c r="J25" s="109" t="s">
        <v>777</v>
      </c>
      <c r="L25" s="108">
        <v>44152</v>
      </c>
      <c r="M25" s="112">
        <v>1.28</v>
      </c>
      <c r="N25" s="109" t="s">
        <v>765</v>
      </c>
      <c r="O25" s="109" t="s">
        <v>784</v>
      </c>
      <c r="Q25" s="108">
        <v>44152</v>
      </c>
      <c r="R25" s="117">
        <v>1.75</v>
      </c>
      <c r="S25" s="109" t="s">
        <v>770</v>
      </c>
      <c r="T25" s="109" t="s">
        <v>777</v>
      </c>
    </row>
    <row r="26" spans="2:20" ht="52.5">
      <c r="B26" s="108">
        <v>44154</v>
      </c>
      <c r="C26" s="113">
        <v>4.4000000000000004</v>
      </c>
      <c r="D26" s="109" t="s">
        <v>765</v>
      </c>
      <c r="E26" s="109" t="s">
        <v>766</v>
      </c>
      <c r="G26" s="108">
        <v>44154</v>
      </c>
      <c r="H26" s="117">
        <v>4.34</v>
      </c>
      <c r="I26" s="109" t="s">
        <v>770</v>
      </c>
      <c r="J26" s="109" t="s">
        <v>771</v>
      </c>
      <c r="L26" s="108">
        <v>44154</v>
      </c>
      <c r="M26" s="112">
        <v>1.28</v>
      </c>
      <c r="N26" s="109" t="s">
        <v>765</v>
      </c>
      <c r="O26" s="109" t="s">
        <v>784</v>
      </c>
      <c r="Q26" s="108">
        <v>44154</v>
      </c>
      <c r="R26" s="117">
        <v>1.72</v>
      </c>
      <c r="S26" s="109" t="s">
        <v>770</v>
      </c>
      <c r="T26" s="109" t="s">
        <v>771</v>
      </c>
    </row>
    <row r="27" spans="2:20" ht="52.5">
      <c r="B27" s="108">
        <v>44155</v>
      </c>
      <c r="C27" s="113">
        <v>4.0999999999999996</v>
      </c>
      <c r="D27" s="109" t="s">
        <v>770</v>
      </c>
      <c r="E27" s="109" t="s">
        <v>771</v>
      </c>
      <c r="G27" s="108">
        <v>44155</v>
      </c>
      <c r="H27" s="117">
        <v>4.5</v>
      </c>
      <c r="I27" s="109" t="s">
        <v>770</v>
      </c>
      <c r="J27" s="109" t="s">
        <v>771</v>
      </c>
      <c r="L27" s="108">
        <v>44155</v>
      </c>
      <c r="M27" s="112">
        <v>1.28</v>
      </c>
      <c r="N27" s="109" t="s">
        <v>765</v>
      </c>
      <c r="O27" s="109" t="s">
        <v>784</v>
      </c>
      <c r="Q27" s="108">
        <v>44155</v>
      </c>
      <c r="R27" s="117">
        <v>1.75</v>
      </c>
      <c r="S27" s="109" t="s">
        <v>770</v>
      </c>
      <c r="T27" s="109" t="s">
        <v>771</v>
      </c>
    </row>
    <row r="28" spans="2:20" ht="52.5">
      <c r="B28" s="108">
        <v>44156</v>
      </c>
      <c r="C28" s="113">
        <v>4.0999999999999996</v>
      </c>
      <c r="D28" s="109" t="s">
        <v>770</v>
      </c>
      <c r="E28" s="109" t="s">
        <v>771</v>
      </c>
      <c r="G28" s="108">
        <v>44156</v>
      </c>
      <c r="H28" s="117">
        <v>4.5</v>
      </c>
      <c r="I28" s="109" t="s">
        <v>770</v>
      </c>
      <c r="J28" s="109" t="s">
        <v>771</v>
      </c>
      <c r="L28" s="108">
        <v>44156</v>
      </c>
      <c r="M28" s="112">
        <v>1.28</v>
      </c>
      <c r="N28" s="109" t="s">
        <v>765</v>
      </c>
      <c r="O28" s="109" t="s">
        <v>784</v>
      </c>
      <c r="Q28" s="108">
        <v>44156</v>
      </c>
      <c r="R28" s="119">
        <v>1.9</v>
      </c>
      <c r="S28" s="109" t="s">
        <v>770</v>
      </c>
      <c r="T28" s="109" t="s">
        <v>771</v>
      </c>
    </row>
    <row r="29" spans="2:20" ht="78">
      <c r="B29" s="108">
        <v>44157</v>
      </c>
      <c r="C29" s="113">
        <v>4.0999999999999996</v>
      </c>
      <c r="D29" s="109" t="s">
        <v>770</v>
      </c>
      <c r="E29" s="109" t="s">
        <v>771</v>
      </c>
      <c r="G29" s="108">
        <v>44157</v>
      </c>
      <c r="H29" s="117">
        <v>4</v>
      </c>
      <c r="I29" s="109" t="s">
        <v>770</v>
      </c>
      <c r="J29" s="109" t="s">
        <v>771</v>
      </c>
      <c r="L29" s="108">
        <v>44157</v>
      </c>
      <c r="M29" s="112">
        <v>1.28</v>
      </c>
      <c r="N29" s="109" t="s">
        <v>765</v>
      </c>
      <c r="O29" s="109" t="s">
        <v>784</v>
      </c>
      <c r="Q29" s="108">
        <v>44157</v>
      </c>
      <c r="R29" s="117">
        <v>1.2</v>
      </c>
      <c r="S29" s="109" t="s">
        <v>791</v>
      </c>
      <c r="T29" s="109" t="s">
        <v>792</v>
      </c>
    </row>
    <row r="30" spans="2:20" ht="52.5">
      <c r="B30" s="108">
        <v>44158</v>
      </c>
      <c r="C30" s="115">
        <v>4</v>
      </c>
      <c r="D30" s="109" t="s">
        <v>770</v>
      </c>
      <c r="E30" s="109" t="s">
        <v>771</v>
      </c>
      <c r="G30" s="108">
        <v>44158</v>
      </c>
      <c r="H30" s="117">
        <v>4.5999999999999996</v>
      </c>
      <c r="I30" s="109" t="s">
        <v>770</v>
      </c>
      <c r="J30" s="109" t="s">
        <v>771</v>
      </c>
      <c r="L30" s="108">
        <v>44158</v>
      </c>
      <c r="M30" s="112">
        <v>1.3</v>
      </c>
      <c r="N30" s="109" t="s">
        <v>765</v>
      </c>
      <c r="O30" s="109" t="s">
        <v>784</v>
      </c>
      <c r="Q30" s="108">
        <v>44158</v>
      </c>
      <c r="R30" s="119">
        <v>1.8</v>
      </c>
      <c r="S30" s="109" t="s">
        <v>770</v>
      </c>
      <c r="T30" s="109" t="s">
        <v>771</v>
      </c>
    </row>
    <row r="31" spans="2:20" ht="39.75">
      <c r="B31" s="108">
        <v>44159</v>
      </c>
      <c r="C31" s="115">
        <v>4</v>
      </c>
      <c r="D31" s="109" t="s">
        <v>765</v>
      </c>
      <c r="E31" s="109" t="s">
        <v>767</v>
      </c>
      <c r="G31" s="108">
        <v>44159</v>
      </c>
      <c r="H31" s="117">
        <v>4.34</v>
      </c>
      <c r="I31" s="109" t="s">
        <v>765</v>
      </c>
      <c r="J31" s="109" t="s">
        <v>767</v>
      </c>
      <c r="L31" s="108">
        <v>44159</v>
      </c>
      <c r="M31" s="112">
        <v>1.28</v>
      </c>
      <c r="N31" s="109" t="s">
        <v>765</v>
      </c>
      <c r="O31" s="109" t="s">
        <v>783</v>
      </c>
      <c r="Q31" s="108">
        <v>44159</v>
      </c>
      <c r="R31" s="119">
        <v>1.88</v>
      </c>
      <c r="S31" s="109" t="s">
        <v>765</v>
      </c>
      <c r="T31" s="109" t="s">
        <v>771</v>
      </c>
    </row>
    <row r="32" spans="2:20" ht="167.25">
      <c r="B32" s="108">
        <v>44160</v>
      </c>
      <c r="C32" s="115">
        <v>3.44</v>
      </c>
      <c r="D32" s="109" t="s">
        <v>770</v>
      </c>
      <c r="E32" s="109" t="s">
        <v>778</v>
      </c>
      <c r="G32" s="108">
        <v>44160</v>
      </c>
      <c r="H32" s="117">
        <v>3.68</v>
      </c>
      <c r="I32" s="109" t="s">
        <v>770</v>
      </c>
      <c r="J32" s="109" t="s">
        <v>778</v>
      </c>
      <c r="L32" s="108">
        <v>44160</v>
      </c>
      <c r="M32" s="112">
        <v>1.28</v>
      </c>
      <c r="N32" s="109" t="s">
        <v>770</v>
      </c>
      <c r="O32" s="109" t="s">
        <v>778</v>
      </c>
      <c r="Q32" s="108">
        <v>44160</v>
      </c>
      <c r="R32" s="117">
        <v>1.2</v>
      </c>
      <c r="S32" s="109" t="s">
        <v>770</v>
      </c>
      <c r="T32" s="109" t="s">
        <v>778</v>
      </c>
    </row>
    <row r="33" spans="3:18">
      <c r="C33" s="111">
        <f>SUM(C3:C32)</f>
        <v>128.71</v>
      </c>
      <c r="D33">
        <f>+C33*0.9</f>
        <v>115.83900000000001</v>
      </c>
      <c r="H33">
        <f>SUM(H3:H32)</f>
        <v>113.62000000000003</v>
      </c>
      <c r="M33">
        <f>SUM(M3:M32)</f>
        <v>38.440000000000012</v>
      </c>
      <c r="R33">
        <f>SUM(R3:R32)</f>
        <v>51.779999999999994</v>
      </c>
    </row>
    <row r="34" spans="3:18" ht="15.75">
      <c r="C34" s="116">
        <v>99.89</v>
      </c>
      <c r="H34" s="110">
        <v>86.52</v>
      </c>
      <c r="M34" s="110">
        <v>32.97</v>
      </c>
      <c r="R34">
        <v>45.76</v>
      </c>
    </row>
    <row r="35" spans="3:18">
      <c r="C35" s="111">
        <f>100-(C34/C33*100)</f>
        <v>22.391422577888278</v>
      </c>
      <c r="H35" s="106">
        <f>100-(H34/H33*100)</f>
        <v>23.851434606583382</v>
      </c>
      <c r="M35" s="106">
        <f>100-(M34/M33*100)</f>
        <v>14.229968782518242</v>
      </c>
      <c r="R35" s="106">
        <f>100-(R34/R33*100)</f>
        <v>11.626110467361912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F4:N768"/>
  <sheetViews>
    <sheetView workbookViewId="0">
      <selection activeCell="Q17" sqref="Q17"/>
    </sheetView>
  </sheetViews>
  <sheetFormatPr defaultRowHeight="12.75"/>
  <cols>
    <col min="7" max="7" width="9.140625" style="126"/>
  </cols>
  <sheetData>
    <row r="4" spans="7:14">
      <c r="G4" s="126" t="s">
        <v>793</v>
      </c>
    </row>
    <row r="5" spans="7:14" ht="9" customHeight="1">
      <c r="G5" s="127">
        <v>0.6</v>
      </c>
    </row>
    <row r="6" spans="7:14">
      <c r="G6" s="128"/>
    </row>
    <row r="7" spans="7:14">
      <c r="G7" s="129"/>
      <c r="H7">
        <v>1.5</v>
      </c>
      <c r="I7">
        <v>0.6</v>
      </c>
      <c r="J7">
        <v>0.1</v>
      </c>
      <c r="K7">
        <v>6</v>
      </c>
      <c r="L7">
        <v>0.3</v>
      </c>
      <c r="M7">
        <v>1</v>
      </c>
      <c r="N7">
        <v>5</v>
      </c>
    </row>
    <row r="8" spans="7:14">
      <c r="G8" s="129"/>
      <c r="H8">
        <v>1.5</v>
      </c>
      <c r="I8">
        <v>0.6</v>
      </c>
      <c r="J8">
        <v>0.1</v>
      </c>
      <c r="K8">
        <v>6</v>
      </c>
      <c r="L8">
        <v>0.3</v>
      </c>
      <c r="M8">
        <v>1</v>
      </c>
      <c r="N8">
        <v>5</v>
      </c>
    </row>
    <row r="9" spans="7:14">
      <c r="G9" s="127">
        <v>0.1</v>
      </c>
      <c r="H9">
        <v>1.5</v>
      </c>
      <c r="I9">
        <v>0.6</v>
      </c>
      <c r="J9">
        <v>0.1</v>
      </c>
      <c r="K9">
        <v>6</v>
      </c>
      <c r="L9">
        <v>0.3</v>
      </c>
      <c r="M9">
        <v>1</v>
      </c>
      <c r="N9">
        <v>5</v>
      </c>
    </row>
    <row r="10" spans="7:14">
      <c r="G10" s="128"/>
      <c r="H10">
        <v>1.5</v>
      </c>
      <c r="I10">
        <v>0.6</v>
      </c>
      <c r="J10">
        <v>0.1</v>
      </c>
      <c r="L10">
        <v>0.3</v>
      </c>
      <c r="M10">
        <v>1</v>
      </c>
      <c r="N10">
        <v>5</v>
      </c>
    </row>
    <row r="11" spans="7:14">
      <c r="G11" s="129"/>
      <c r="H11">
        <v>1.5</v>
      </c>
      <c r="I11">
        <v>0.6</v>
      </c>
      <c r="J11">
        <v>0.1</v>
      </c>
      <c r="L11">
        <v>0.3</v>
      </c>
      <c r="M11">
        <v>1</v>
      </c>
      <c r="N11">
        <v>5</v>
      </c>
    </row>
    <row r="12" spans="7:14">
      <c r="G12" s="129">
        <v>0.6</v>
      </c>
      <c r="H12">
        <v>1.5</v>
      </c>
      <c r="I12">
        <v>0.6</v>
      </c>
      <c r="J12">
        <v>0.1</v>
      </c>
      <c r="L12">
        <v>0.3</v>
      </c>
      <c r="M12">
        <v>1</v>
      </c>
    </row>
    <row r="13" spans="7:14">
      <c r="G13" s="128"/>
      <c r="H13">
        <v>1.5</v>
      </c>
      <c r="I13">
        <v>0.6</v>
      </c>
      <c r="J13">
        <v>0.1</v>
      </c>
      <c r="L13">
        <v>0.3</v>
      </c>
      <c r="M13">
        <v>1</v>
      </c>
    </row>
    <row r="14" spans="7:14">
      <c r="G14" s="129"/>
      <c r="H14">
        <v>1.5</v>
      </c>
      <c r="I14">
        <v>0.6</v>
      </c>
      <c r="J14">
        <v>0.1</v>
      </c>
      <c r="L14">
        <v>0.3</v>
      </c>
      <c r="M14">
        <v>1</v>
      </c>
    </row>
    <row r="15" spans="7:14">
      <c r="G15" s="129"/>
      <c r="H15">
        <v>1.5</v>
      </c>
      <c r="I15">
        <v>0.6</v>
      </c>
      <c r="J15">
        <v>0.1</v>
      </c>
      <c r="L15">
        <v>0.3</v>
      </c>
      <c r="M15">
        <v>1</v>
      </c>
    </row>
    <row r="16" spans="7:14">
      <c r="G16" s="129">
        <v>0.1</v>
      </c>
      <c r="H16">
        <v>1.5</v>
      </c>
      <c r="I16">
        <v>0.6</v>
      </c>
      <c r="J16">
        <v>0.1</v>
      </c>
      <c r="L16">
        <v>0.3</v>
      </c>
      <c r="M16">
        <v>1</v>
      </c>
    </row>
    <row r="17" spans="7:13">
      <c r="G17" s="128"/>
      <c r="H17">
        <v>1.5</v>
      </c>
      <c r="I17">
        <v>0.6</v>
      </c>
      <c r="J17">
        <v>0.1</v>
      </c>
      <c r="L17">
        <v>0.3</v>
      </c>
      <c r="M17">
        <v>1</v>
      </c>
    </row>
    <row r="18" spans="7:13">
      <c r="G18" s="129"/>
      <c r="H18">
        <v>1.5</v>
      </c>
      <c r="I18">
        <v>0.6</v>
      </c>
      <c r="L18">
        <v>0.3</v>
      </c>
      <c r="M18">
        <v>1</v>
      </c>
    </row>
    <row r="19" spans="7:13">
      <c r="G19" s="129"/>
      <c r="H19">
        <v>1.5</v>
      </c>
      <c r="I19">
        <v>0.6</v>
      </c>
      <c r="L19">
        <v>0.3</v>
      </c>
    </row>
    <row r="20" spans="7:13">
      <c r="G20" s="129">
        <v>6</v>
      </c>
      <c r="H20">
        <v>1.5</v>
      </c>
      <c r="I20">
        <v>0.6</v>
      </c>
      <c r="L20">
        <v>0.3</v>
      </c>
    </row>
    <row r="21" spans="7:13">
      <c r="G21" s="128"/>
      <c r="H21">
        <v>1.5</v>
      </c>
      <c r="I21">
        <v>0.6</v>
      </c>
      <c r="L21">
        <v>0.3</v>
      </c>
    </row>
    <row r="22" spans="7:13">
      <c r="G22" s="130"/>
      <c r="H22">
        <v>1.5</v>
      </c>
      <c r="I22">
        <v>0.6</v>
      </c>
      <c r="L22">
        <v>0.3</v>
      </c>
    </row>
    <row r="23" spans="7:13">
      <c r="G23" s="129"/>
      <c r="H23">
        <v>1.5</v>
      </c>
      <c r="I23">
        <v>0.6</v>
      </c>
      <c r="L23">
        <v>0.3</v>
      </c>
    </row>
    <row r="24" spans="7:13">
      <c r="G24" s="131"/>
      <c r="H24">
        <v>1.5</v>
      </c>
      <c r="I24">
        <v>0.6</v>
      </c>
      <c r="L24">
        <v>0.3</v>
      </c>
    </row>
    <row r="25" spans="7:13" ht="13.5" thickBot="1">
      <c r="G25" s="132"/>
      <c r="H25">
        <v>1.5</v>
      </c>
      <c r="I25">
        <v>0.6</v>
      </c>
      <c r="L25">
        <v>0.3</v>
      </c>
    </row>
    <row r="26" spans="7:13">
      <c r="G26" s="133"/>
      <c r="H26">
        <v>1.5</v>
      </c>
      <c r="I26">
        <v>0.6</v>
      </c>
      <c r="L26">
        <v>0.3</v>
      </c>
    </row>
    <row r="27" spans="7:13">
      <c r="G27" s="129">
        <v>0.6</v>
      </c>
      <c r="H27">
        <v>1.5</v>
      </c>
      <c r="I27">
        <v>0.6</v>
      </c>
    </row>
    <row r="28" spans="7:13">
      <c r="G28" s="130"/>
      <c r="I28">
        <v>0.6</v>
      </c>
    </row>
    <row r="29" spans="7:13">
      <c r="G29" s="129"/>
      <c r="I29">
        <v>0.6</v>
      </c>
    </row>
    <row r="30" spans="7:13">
      <c r="G30" s="129"/>
    </row>
    <row r="31" spans="7:13">
      <c r="G31" s="129"/>
    </row>
    <row r="32" spans="7:13">
      <c r="G32" s="129"/>
    </row>
    <row r="33" spans="7:7">
      <c r="G33" s="129"/>
    </row>
    <row r="34" spans="7:7">
      <c r="G34" s="129"/>
    </row>
    <row r="35" spans="7:7">
      <c r="G35" s="129"/>
    </row>
    <row r="36" spans="7:7">
      <c r="G36" s="129"/>
    </row>
    <row r="37" spans="7:7">
      <c r="G37" s="129"/>
    </row>
    <row r="38" spans="7:7">
      <c r="G38" s="129"/>
    </row>
    <row r="39" spans="7:7">
      <c r="G39" s="129"/>
    </row>
    <row r="40" spans="7:7">
      <c r="G40" s="129">
        <v>0.1</v>
      </c>
    </row>
    <row r="41" spans="7:7">
      <c r="G41" s="130"/>
    </row>
    <row r="42" spans="7:7">
      <c r="G42" s="129"/>
    </row>
    <row r="43" spans="7:7">
      <c r="G43" s="129"/>
    </row>
    <row r="44" spans="7:7">
      <c r="G44" s="129"/>
    </row>
    <row r="45" spans="7:7">
      <c r="G45" s="129">
        <v>0.6</v>
      </c>
    </row>
    <row r="46" spans="7:7">
      <c r="G46" s="128"/>
    </row>
    <row r="47" spans="7:7">
      <c r="G47" s="129"/>
    </row>
    <row r="48" spans="7:7">
      <c r="G48" s="129"/>
    </row>
    <row r="49" spans="7:7">
      <c r="G49" s="129"/>
    </row>
    <row r="50" spans="7:7">
      <c r="G50" s="129"/>
    </row>
    <row r="51" spans="7:7">
      <c r="G51" s="129"/>
    </row>
    <row r="52" spans="7:7">
      <c r="G52" s="129"/>
    </row>
    <row r="53" spans="7:7">
      <c r="G53" s="129"/>
    </row>
    <row r="54" spans="7:7">
      <c r="G54" s="129">
        <v>1.5</v>
      </c>
    </row>
    <row r="55" spans="7:7">
      <c r="G55" s="128"/>
    </row>
    <row r="56" spans="7:7">
      <c r="G56" s="129"/>
    </row>
    <row r="57" spans="7:7">
      <c r="G57" s="129">
        <v>1.5</v>
      </c>
    </row>
    <row r="58" spans="7:7">
      <c r="G58" s="130"/>
    </row>
    <row r="59" spans="7:7">
      <c r="G59" s="129"/>
    </row>
    <row r="60" spans="7:7">
      <c r="G60" s="129"/>
    </row>
    <row r="61" spans="7:7">
      <c r="G61" s="129"/>
    </row>
    <row r="62" spans="7:7">
      <c r="G62" s="129"/>
    </row>
    <row r="63" spans="7:7">
      <c r="G63" s="129"/>
    </row>
    <row r="64" spans="7:7">
      <c r="G64" s="129"/>
    </row>
    <row r="65" spans="7:7">
      <c r="G65" s="129">
        <v>6</v>
      </c>
    </row>
    <row r="66" spans="7:7">
      <c r="G66" s="130"/>
    </row>
    <row r="67" spans="7:7">
      <c r="G67" s="129"/>
    </row>
    <row r="68" spans="7:7">
      <c r="G68" s="129"/>
    </row>
    <row r="69" spans="7:7">
      <c r="G69" s="129"/>
    </row>
    <row r="70" spans="7:7">
      <c r="G70" s="129"/>
    </row>
    <row r="71" spans="7:7">
      <c r="G71" s="129"/>
    </row>
    <row r="72" spans="7:7">
      <c r="G72" s="129"/>
    </row>
    <row r="73" spans="7:7">
      <c r="G73" s="129"/>
    </row>
    <row r="74" spans="7:7">
      <c r="G74" s="129">
        <v>0.6</v>
      </c>
    </row>
    <row r="75" spans="7:7">
      <c r="G75" s="128"/>
    </row>
    <row r="76" spans="7:7">
      <c r="G76" s="129"/>
    </row>
    <row r="77" spans="7:7">
      <c r="G77" s="129"/>
    </row>
    <row r="78" spans="7:7">
      <c r="G78" s="131"/>
    </row>
    <row r="79" spans="7:7" ht="13.5" thickBot="1">
      <c r="G79" s="132"/>
    </row>
    <row r="80" spans="7:7">
      <c r="G80" s="133"/>
    </row>
    <row r="81" spans="7:7">
      <c r="G81" s="129">
        <v>0.6</v>
      </c>
    </row>
    <row r="82" spans="7:7">
      <c r="G82" s="129"/>
    </row>
    <row r="83" spans="7:7">
      <c r="G83" s="129"/>
    </row>
    <row r="84" spans="7:7">
      <c r="G84" s="129"/>
    </row>
    <row r="85" spans="7:7">
      <c r="G85" s="129">
        <v>0.6</v>
      </c>
    </row>
    <row r="86" spans="7:7">
      <c r="G86" s="129"/>
    </row>
    <row r="87" spans="7:7">
      <c r="G87" s="129"/>
    </row>
    <row r="88" spans="7:7">
      <c r="G88" s="129"/>
    </row>
    <row r="89" spans="7:7">
      <c r="G89" s="129"/>
    </row>
    <row r="90" spans="7:7">
      <c r="G90" s="129"/>
    </row>
    <row r="91" spans="7:7">
      <c r="G91" s="131"/>
    </row>
    <row r="92" spans="7:7" ht="13.5" thickBot="1">
      <c r="G92" s="134"/>
    </row>
    <row r="93" spans="7:7">
      <c r="G93" s="133"/>
    </row>
    <row r="94" spans="7:7">
      <c r="G94" s="129">
        <v>6</v>
      </c>
    </row>
    <row r="95" spans="7:7">
      <c r="G95" s="128"/>
    </row>
    <row r="96" spans="7:7">
      <c r="G96" s="129"/>
    </row>
    <row r="97" spans="7:7">
      <c r="G97" s="129"/>
    </row>
    <row r="98" spans="7:7">
      <c r="G98" s="129"/>
    </row>
    <row r="99" spans="7:7">
      <c r="G99" s="129"/>
    </row>
    <row r="100" spans="7:7">
      <c r="G100" s="129"/>
    </row>
    <row r="101" spans="7:7">
      <c r="G101" s="129"/>
    </row>
    <row r="102" spans="7:7">
      <c r="G102" s="129"/>
    </row>
    <row r="103" spans="7:7">
      <c r="G103" s="129"/>
    </row>
    <row r="104" spans="7:7">
      <c r="G104" s="129"/>
    </row>
    <row r="105" spans="7:7">
      <c r="G105" s="129"/>
    </row>
    <row r="106" spans="7:7">
      <c r="G106" s="129"/>
    </row>
    <row r="107" spans="7:7">
      <c r="G107" s="135">
        <v>0.3</v>
      </c>
    </row>
    <row r="108" spans="7:7">
      <c r="G108" s="128"/>
    </row>
    <row r="109" spans="7:7">
      <c r="G109" s="129"/>
    </row>
    <row r="110" spans="7:7">
      <c r="G110" s="129"/>
    </row>
    <row r="111" spans="7:7">
      <c r="G111" s="135">
        <v>0.3</v>
      </c>
    </row>
    <row r="112" spans="7:7">
      <c r="G112" s="128"/>
    </row>
    <row r="113" spans="7:7">
      <c r="G113" s="129"/>
    </row>
    <row r="114" spans="7:7">
      <c r="G114" s="129"/>
    </row>
    <row r="115" spans="7:7">
      <c r="G115" s="129">
        <v>1</v>
      </c>
    </row>
    <row r="116" spans="7:7">
      <c r="G116" s="128"/>
    </row>
    <row r="117" spans="7:7">
      <c r="G117" s="129"/>
    </row>
    <row r="118" spans="7:7">
      <c r="G118" s="129"/>
    </row>
    <row r="119" spans="7:7">
      <c r="G119" s="129"/>
    </row>
    <row r="120" spans="7:7">
      <c r="G120" s="129"/>
    </row>
    <row r="121" spans="7:7">
      <c r="G121" s="129"/>
    </row>
    <row r="122" spans="7:7">
      <c r="G122" s="136"/>
    </row>
    <row r="123" spans="7:7">
      <c r="G123" s="129">
        <v>1</v>
      </c>
    </row>
    <row r="124" spans="7:7">
      <c r="G124" s="128"/>
    </row>
    <row r="125" spans="7:7">
      <c r="G125" s="129"/>
    </row>
    <row r="126" spans="7:7">
      <c r="G126" s="129">
        <v>1</v>
      </c>
    </row>
    <row r="127" spans="7:7">
      <c r="G127" s="128"/>
    </row>
    <row r="128" spans="7:7">
      <c r="G128" s="129"/>
    </row>
    <row r="129" spans="7:7">
      <c r="G129" s="129"/>
    </row>
    <row r="130" spans="7:7">
      <c r="G130" s="129"/>
    </row>
    <row r="131" spans="7:7">
      <c r="G131" s="129"/>
    </row>
    <row r="132" spans="7:7">
      <c r="G132" s="129">
        <v>1</v>
      </c>
    </row>
    <row r="133" spans="7:7">
      <c r="G133" s="128"/>
    </row>
    <row r="134" spans="7:7">
      <c r="G134" s="130"/>
    </row>
    <row r="135" spans="7:7">
      <c r="G135" s="129"/>
    </row>
    <row r="136" spans="7:7">
      <c r="G136" s="129"/>
    </row>
    <row r="137" spans="7:7">
      <c r="G137" s="129"/>
    </row>
    <row r="138" spans="7:7">
      <c r="G138" s="129"/>
    </row>
    <row r="139" spans="7:7">
      <c r="G139" s="129"/>
    </row>
    <row r="140" spans="7:7">
      <c r="G140" s="135">
        <v>0.3</v>
      </c>
    </row>
    <row r="141" spans="7:7">
      <c r="G141" s="128"/>
    </row>
    <row r="142" spans="7:7">
      <c r="G142" s="129"/>
    </row>
    <row r="143" spans="7:7">
      <c r="G143" s="129"/>
    </row>
    <row r="144" spans="7:7">
      <c r="G144" s="129"/>
    </row>
    <row r="145" spans="7:7">
      <c r="G145" s="129"/>
    </row>
    <row r="146" spans="7:7">
      <c r="G146" s="129"/>
    </row>
    <row r="147" spans="7:7">
      <c r="G147" s="129"/>
    </row>
    <row r="148" spans="7:7">
      <c r="G148" s="129"/>
    </row>
    <row r="149" spans="7:7">
      <c r="G149" s="129"/>
    </row>
    <row r="150" spans="7:7">
      <c r="G150" s="129"/>
    </row>
    <row r="151" spans="7:7">
      <c r="G151" s="129"/>
    </row>
    <row r="152" spans="7:7">
      <c r="G152" s="129"/>
    </row>
    <row r="153" spans="7:7">
      <c r="G153" s="129"/>
    </row>
    <row r="154" spans="7:7">
      <c r="G154" s="129"/>
    </row>
    <row r="155" spans="7:7">
      <c r="G155" s="129"/>
    </row>
    <row r="156" spans="7:7">
      <c r="G156" s="129"/>
    </row>
    <row r="157" spans="7:7">
      <c r="G157" s="135">
        <v>0.3</v>
      </c>
    </row>
    <row r="158" spans="7:7">
      <c r="G158" s="128"/>
    </row>
    <row r="159" spans="7:7">
      <c r="G159" s="129"/>
    </row>
    <row r="160" spans="7:7">
      <c r="G160" s="129"/>
    </row>
    <row r="161" spans="7:7">
      <c r="G161" s="129"/>
    </row>
    <row r="162" spans="7:7">
      <c r="G162" s="129"/>
    </row>
    <row r="163" spans="7:7">
      <c r="G163" s="129"/>
    </row>
    <row r="164" spans="7:7">
      <c r="G164" s="129"/>
    </row>
    <row r="165" spans="7:7">
      <c r="G165" s="129"/>
    </row>
    <row r="166" spans="7:7">
      <c r="G166" s="129">
        <v>0.1</v>
      </c>
    </row>
    <row r="167" spans="7:7">
      <c r="G167" s="128"/>
    </row>
    <row r="168" spans="7:7">
      <c r="G168" s="135">
        <v>1</v>
      </c>
    </row>
    <row r="169" spans="7:7">
      <c r="G169" s="130"/>
    </row>
    <row r="170" spans="7:7">
      <c r="G170" s="129"/>
    </row>
    <row r="171" spans="7:7">
      <c r="G171" s="129"/>
    </row>
    <row r="172" spans="7:7">
      <c r="G172" s="129"/>
    </row>
    <row r="173" spans="7:7">
      <c r="G173" s="129"/>
    </row>
    <row r="174" spans="7:7">
      <c r="G174" s="129"/>
    </row>
    <row r="175" spans="7:7">
      <c r="G175" s="129"/>
    </row>
    <row r="176" spans="7:7">
      <c r="G176" s="129"/>
    </row>
    <row r="177" spans="7:7">
      <c r="G177" s="129"/>
    </row>
    <row r="178" spans="7:7">
      <c r="G178" s="129">
        <v>1</v>
      </c>
    </row>
    <row r="179" spans="7:7">
      <c r="G179" s="128"/>
    </row>
    <row r="180" spans="7:7">
      <c r="G180" s="129"/>
    </row>
    <row r="181" spans="7:7">
      <c r="G181" s="129"/>
    </row>
    <row r="182" spans="7:7">
      <c r="G182" s="129"/>
    </row>
    <row r="183" spans="7:7">
      <c r="G183" s="129"/>
    </row>
    <row r="184" spans="7:7">
      <c r="G184" s="129">
        <v>0.1</v>
      </c>
    </row>
    <row r="185" spans="7:7">
      <c r="G185" s="129"/>
    </row>
    <row r="186" spans="7:7">
      <c r="G186" s="129"/>
    </row>
    <row r="187" spans="7:7">
      <c r="G187" s="129"/>
    </row>
    <row r="188" spans="7:7">
      <c r="G188" s="129"/>
    </row>
    <row r="189" spans="7:7">
      <c r="G189" s="135">
        <v>5</v>
      </c>
    </row>
    <row r="190" spans="7:7">
      <c r="G190" s="128"/>
    </row>
    <row r="191" spans="7:7">
      <c r="G191" s="129"/>
    </row>
    <row r="192" spans="7:7">
      <c r="G192" s="129"/>
    </row>
    <row r="193" spans="7:7">
      <c r="G193" s="129"/>
    </row>
    <row r="194" spans="7:7">
      <c r="G194" s="129"/>
    </row>
    <row r="195" spans="7:7">
      <c r="G195" s="129"/>
    </row>
    <row r="196" spans="7:7">
      <c r="G196" s="129"/>
    </row>
    <row r="197" spans="7:7">
      <c r="G197" s="129"/>
    </row>
    <row r="198" spans="7:7">
      <c r="G198" s="129"/>
    </row>
    <row r="199" spans="7:7">
      <c r="G199" s="129"/>
    </row>
    <row r="200" spans="7:7">
      <c r="G200" s="129"/>
    </row>
    <row r="201" spans="7:7">
      <c r="G201" s="135">
        <v>5</v>
      </c>
    </row>
    <row r="202" spans="7:7">
      <c r="G202" s="128"/>
    </row>
    <row r="203" spans="7:7">
      <c r="G203" s="129"/>
    </row>
    <row r="204" spans="7:7">
      <c r="G204" s="129"/>
    </row>
    <row r="205" spans="7:7">
      <c r="G205" s="130"/>
    </row>
    <row r="206" spans="7:7">
      <c r="G206" s="129"/>
    </row>
    <row r="207" spans="7:7">
      <c r="G207" s="129"/>
    </row>
    <row r="208" spans="7:7">
      <c r="G208" s="129"/>
    </row>
    <row r="209" spans="7:7">
      <c r="G209" s="129"/>
    </row>
    <row r="210" spans="7:7">
      <c r="G210" s="129"/>
    </row>
    <row r="211" spans="7:7">
      <c r="G211" s="129"/>
    </row>
    <row r="212" spans="7:7">
      <c r="G212" s="135">
        <v>5</v>
      </c>
    </row>
    <row r="213" spans="7:7">
      <c r="G213" s="129"/>
    </row>
    <row r="214" spans="7:7">
      <c r="G214" s="129"/>
    </row>
    <row r="215" spans="7:7">
      <c r="G215" s="129"/>
    </row>
    <row r="216" spans="7:7">
      <c r="G216" s="129"/>
    </row>
    <row r="217" spans="7:7">
      <c r="G217" s="129"/>
    </row>
    <row r="218" spans="7:7">
      <c r="G218" s="129"/>
    </row>
    <row r="219" spans="7:7">
      <c r="G219" s="129"/>
    </row>
    <row r="220" spans="7:7">
      <c r="G220" s="129"/>
    </row>
    <row r="221" spans="7:7">
      <c r="G221" s="129"/>
    </row>
    <row r="222" spans="7:7">
      <c r="G222" s="129"/>
    </row>
    <row r="223" spans="7:7">
      <c r="G223" s="129"/>
    </row>
    <row r="224" spans="7:7">
      <c r="G224" s="129"/>
    </row>
    <row r="225" spans="7:7">
      <c r="G225" s="129"/>
    </row>
    <row r="226" spans="7:7">
      <c r="G226" s="129">
        <v>0.6</v>
      </c>
    </row>
    <row r="227" spans="7:7">
      <c r="G227" s="128"/>
    </row>
    <row r="228" spans="7:7">
      <c r="G228" s="129"/>
    </row>
    <row r="229" spans="7:7">
      <c r="G229" s="129"/>
    </row>
    <row r="230" spans="7:7">
      <c r="G230" s="129"/>
    </row>
    <row r="231" spans="7:7">
      <c r="G231" s="129"/>
    </row>
    <row r="232" spans="7:7">
      <c r="G232" s="129"/>
    </row>
    <row r="233" spans="7:7">
      <c r="G233" s="129"/>
    </row>
    <row r="234" spans="7:7">
      <c r="G234" s="129"/>
    </row>
    <row r="235" spans="7:7">
      <c r="G235" s="129"/>
    </row>
    <row r="236" spans="7:7">
      <c r="G236" s="129"/>
    </row>
    <row r="237" spans="7:7">
      <c r="G237" s="129"/>
    </row>
    <row r="238" spans="7:7">
      <c r="G238" s="128"/>
    </row>
    <row r="239" spans="7:7">
      <c r="G239" s="129">
        <v>0.6</v>
      </c>
    </row>
    <row r="240" spans="7:7">
      <c r="G240" s="130"/>
    </row>
    <row r="241" spans="7:7">
      <c r="G241" s="129"/>
    </row>
    <row r="242" spans="7:7">
      <c r="G242" s="129"/>
    </row>
    <row r="243" spans="7:7">
      <c r="G243" s="129"/>
    </row>
    <row r="244" spans="7:7" ht="25.5">
      <c r="G244" s="129" t="s">
        <v>430</v>
      </c>
    </row>
    <row r="245" spans="7:7">
      <c r="G245" s="129"/>
    </row>
    <row r="246" spans="7:7">
      <c r="G246" s="129"/>
    </row>
    <row r="247" spans="7:7">
      <c r="G247" s="129"/>
    </row>
    <row r="248" spans="7:7">
      <c r="G248" s="129"/>
    </row>
    <row r="249" spans="7:7">
      <c r="G249" s="129"/>
    </row>
    <row r="250" spans="7:7">
      <c r="G250" s="129"/>
    </row>
    <row r="251" spans="7:7">
      <c r="G251" s="129"/>
    </row>
    <row r="252" spans="7:7">
      <c r="G252" s="129"/>
    </row>
    <row r="253" spans="7:7">
      <c r="G253" s="129"/>
    </row>
    <row r="254" spans="7:7">
      <c r="G254" s="129"/>
    </row>
    <row r="255" spans="7:7">
      <c r="G255" s="129"/>
    </row>
    <row r="256" spans="7:7">
      <c r="G256" s="129"/>
    </row>
    <row r="257" spans="7:7">
      <c r="G257" s="129"/>
    </row>
    <row r="258" spans="7:7">
      <c r="G258" s="129"/>
    </row>
    <row r="259" spans="7:7">
      <c r="G259" s="129"/>
    </row>
    <row r="260" spans="7:7">
      <c r="G260" s="129"/>
    </row>
    <row r="261" spans="7:7">
      <c r="G261" s="129"/>
    </row>
    <row r="262" spans="7:7">
      <c r="G262" s="129"/>
    </row>
    <row r="263" spans="7:7">
      <c r="G263" s="129"/>
    </row>
    <row r="264" spans="7:7">
      <c r="G264" s="129"/>
    </row>
    <row r="265" spans="7:7">
      <c r="G265" s="129"/>
    </row>
    <row r="266" spans="7:7">
      <c r="G266" s="129"/>
    </row>
    <row r="267" spans="7:7">
      <c r="G267" s="129"/>
    </row>
    <row r="268" spans="7:7">
      <c r="G268" s="130"/>
    </row>
    <row r="269" spans="7:7">
      <c r="G269" s="135">
        <v>1.5</v>
      </c>
    </row>
    <row r="270" spans="7:7">
      <c r="G270" s="130"/>
    </row>
    <row r="271" spans="7:7">
      <c r="G271" s="129"/>
    </row>
    <row r="272" spans="7:7">
      <c r="G272" s="129"/>
    </row>
    <row r="273" spans="7:7">
      <c r="G273" s="129"/>
    </row>
    <row r="274" spans="7:7">
      <c r="G274" s="129"/>
    </row>
    <row r="275" spans="7:7">
      <c r="G275" s="135">
        <v>1.5</v>
      </c>
    </row>
    <row r="276" spans="7:7">
      <c r="G276" s="130"/>
    </row>
    <row r="277" spans="7:7">
      <c r="G277" s="129"/>
    </row>
    <row r="278" spans="7:7">
      <c r="G278" s="129"/>
    </row>
    <row r="279" spans="7:7">
      <c r="G279" s="129"/>
    </row>
    <row r="280" spans="7:7">
      <c r="G280" s="129"/>
    </row>
    <row r="281" spans="7:7">
      <c r="G281" s="129"/>
    </row>
    <row r="282" spans="7:7">
      <c r="G282" s="129"/>
    </row>
    <row r="283" spans="7:7">
      <c r="G283" s="135">
        <v>1.5</v>
      </c>
    </row>
    <row r="284" spans="7:7">
      <c r="G284" s="129"/>
    </row>
    <row r="285" spans="7:7">
      <c r="G285" s="129"/>
    </row>
    <row r="286" spans="7:7">
      <c r="G286" s="129"/>
    </row>
    <row r="287" spans="7:7">
      <c r="G287" s="129"/>
    </row>
    <row r="288" spans="7:7">
      <c r="G288" s="129"/>
    </row>
    <row r="289" spans="7:7">
      <c r="G289" s="129"/>
    </row>
    <row r="290" spans="7:7">
      <c r="G290" s="129"/>
    </row>
    <row r="291" spans="7:7">
      <c r="G291" s="131"/>
    </row>
    <row r="292" spans="7:7" ht="13.5" thickBot="1">
      <c r="G292" s="132"/>
    </row>
    <row r="293" spans="7:7">
      <c r="G293" s="137"/>
    </row>
    <row r="294" spans="7:7">
      <c r="G294" s="129">
        <v>0.6</v>
      </c>
    </row>
    <row r="295" spans="7:7">
      <c r="G295" s="130"/>
    </row>
    <row r="296" spans="7:7">
      <c r="G296" s="129"/>
    </row>
    <row r="297" spans="7:7">
      <c r="G297" s="129"/>
    </row>
    <row r="298" spans="7:7">
      <c r="G298" s="129"/>
    </row>
    <row r="299" spans="7:7">
      <c r="G299" s="129"/>
    </row>
    <row r="300" spans="7:7">
      <c r="G300" s="129"/>
    </row>
    <row r="301" spans="7:7">
      <c r="G301" s="135">
        <v>0.6</v>
      </c>
    </row>
    <row r="302" spans="7:7">
      <c r="G302" s="130"/>
    </row>
    <row r="303" spans="7:7">
      <c r="G303" s="129"/>
    </row>
    <row r="304" spans="7:7">
      <c r="G304" s="129"/>
    </row>
    <row r="305" spans="7:7">
      <c r="G305" s="129"/>
    </row>
    <row r="306" spans="7:7">
      <c r="G306" s="129"/>
    </row>
    <row r="307" spans="7:7">
      <c r="G307" s="129"/>
    </row>
    <row r="308" spans="7:7">
      <c r="G308" s="129">
        <v>0.6</v>
      </c>
    </row>
    <row r="309" spans="7:7">
      <c r="G309" s="128"/>
    </row>
    <row r="310" spans="7:7">
      <c r="G310" s="129"/>
    </row>
    <row r="311" spans="7:7">
      <c r="G311" s="129"/>
    </row>
    <row r="312" spans="7:7">
      <c r="G312" s="129"/>
    </row>
    <row r="313" spans="7:7">
      <c r="G313" s="129"/>
    </row>
    <row r="314" spans="7:7">
      <c r="G314" s="129"/>
    </row>
    <row r="315" spans="7:7">
      <c r="G315" s="129"/>
    </row>
    <row r="316" spans="7:7">
      <c r="G316" s="129"/>
    </row>
    <row r="317" spans="7:7">
      <c r="G317" s="129"/>
    </row>
    <row r="318" spans="7:7">
      <c r="G318" s="129"/>
    </row>
    <row r="319" spans="7:7">
      <c r="G319" s="129"/>
    </row>
    <row r="320" spans="7:7">
      <c r="G320" s="129"/>
    </row>
    <row r="321" spans="7:7">
      <c r="G321" s="129"/>
    </row>
    <row r="322" spans="7:7">
      <c r="G322" s="129"/>
    </row>
    <row r="323" spans="7:7">
      <c r="G323" s="129"/>
    </row>
    <row r="324" spans="7:7">
      <c r="G324" s="129"/>
    </row>
    <row r="325" spans="7:7">
      <c r="G325" s="129"/>
    </row>
    <row r="326" spans="7:7">
      <c r="G326" s="129" t="s">
        <v>433</v>
      </c>
    </row>
    <row r="327" spans="7:7">
      <c r="G327" s="128"/>
    </row>
    <row r="328" spans="7:7">
      <c r="G328" s="129"/>
    </row>
    <row r="329" spans="7:7">
      <c r="G329" s="129"/>
    </row>
    <row r="330" spans="7:7">
      <c r="G330" s="129"/>
    </row>
    <row r="331" spans="7:7">
      <c r="G331" s="129"/>
    </row>
    <row r="332" spans="7:7">
      <c r="G332" s="129"/>
    </row>
    <row r="333" spans="7:7">
      <c r="G333" s="129"/>
    </row>
    <row r="334" spans="7:7">
      <c r="G334" s="129"/>
    </row>
    <row r="335" spans="7:7">
      <c r="G335" s="129"/>
    </row>
    <row r="336" spans="7:7">
      <c r="G336" s="129"/>
    </row>
    <row r="337" spans="7:7">
      <c r="G337" s="129"/>
    </row>
    <row r="338" spans="7:7">
      <c r="G338" s="129"/>
    </row>
    <row r="339" spans="7:7">
      <c r="G339" s="129"/>
    </row>
    <row r="340" spans="7:7">
      <c r="G340" s="129"/>
    </row>
    <row r="341" spans="7:7">
      <c r="G341" s="129"/>
    </row>
    <row r="342" spans="7:7">
      <c r="G342" s="129">
        <v>0.3</v>
      </c>
    </row>
    <row r="343" spans="7:7">
      <c r="G343" s="129"/>
    </row>
    <row r="344" spans="7:7">
      <c r="G344" s="129"/>
    </row>
    <row r="345" spans="7:7">
      <c r="G345" s="129"/>
    </row>
    <row r="346" spans="7:7">
      <c r="G346" s="129"/>
    </row>
    <row r="347" spans="7:7">
      <c r="G347" s="129"/>
    </row>
    <row r="348" spans="7:7">
      <c r="G348" s="129">
        <v>0.6</v>
      </c>
    </row>
    <row r="349" spans="7:7">
      <c r="G349" s="128"/>
    </row>
    <row r="350" spans="7:7">
      <c r="G350" s="129"/>
    </row>
    <row r="351" spans="7:7">
      <c r="G351" s="129"/>
    </row>
    <row r="352" spans="7:7">
      <c r="G352" s="129"/>
    </row>
    <row r="353" spans="7:7">
      <c r="G353" s="129"/>
    </row>
    <row r="354" spans="7:7">
      <c r="G354" s="129"/>
    </row>
    <row r="355" spans="7:7">
      <c r="G355" s="129">
        <v>0.6</v>
      </c>
    </row>
    <row r="356" spans="7:7">
      <c r="G356" s="128"/>
    </row>
    <row r="357" spans="7:7">
      <c r="G357" s="129"/>
    </row>
    <row r="358" spans="7:7">
      <c r="G358" s="129"/>
    </row>
    <row r="359" spans="7:7">
      <c r="G359" s="129"/>
    </row>
    <row r="360" spans="7:7">
      <c r="G360" s="129"/>
    </row>
    <row r="361" spans="7:7">
      <c r="G361" s="129"/>
    </row>
    <row r="362" spans="7:7">
      <c r="G362" s="129"/>
    </row>
    <row r="363" spans="7:7">
      <c r="G363" s="129"/>
    </row>
    <row r="364" spans="7:7">
      <c r="G364" s="129"/>
    </row>
    <row r="365" spans="7:7">
      <c r="G365" s="129"/>
    </row>
    <row r="366" spans="7:7">
      <c r="G366" s="129"/>
    </row>
    <row r="367" spans="7:7">
      <c r="G367" s="129">
        <v>0.3</v>
      </c>
    </row>
    <row r="368" spans="7:7">
      <c r="G368" s="128"/>
    </row>
    <row r="369" spans="7:7">
      <c r="G369" s="129"/>
    </row>
    <row r="370" spans="7:7">
      <c r="G370" s="129"/>
    </row>
    <row r="371" spans="7:7">
      <c r="G371" s="129"/>
    </row>
    <row r="372" spans="7:7">
      <c r="G372" s="129"/>
    </row>
    <row r="373" spans="7:7">
      <c r="G373" s="129"/>
    </row>
    <row r="374" spans="7:7">
      <c r="G374" s="129"/>
    </row>
    <row r="375" spans="7:7">
      <c r="G375" s="129">
        <v>1</v>
      </c>
    </row>
    <row r="376" spans="7:7">
      <c r="G376" s="128"/>
    </row>
    <row r="377" spans="7:7">
      <c r="G377" s="129"/>
    </row>
    <row r="378" spans="7:7">
      <c r="G378" s="129"/>
    </row>
    <row r="379" spans="7:7">
      <c r="G379" s="129"/>
    </row>
    <row r="380" spans="7:7">
      <c r="G380" s="129"/>
    </row>
    <row r="381" spans="7:7">
      <c r="G381" s="129"/>
    </row>
    <row r="382" spans="7:7">
      <c r="G382" s="129"/>
    </row>
    <row r="383" spans="7:7">
      <c r="G383" s="129"/>
    </row>
    <row r="384" spans="7:7">
      <c r="G384" s="129">
        <v>1</v>
      </c>
    </row>
    <row r="385" spans="7:7">
      <c r="G385" s="128"/>
    </row>
    <row r="386" spans="7:7">
      <c r="G386" s="129"/>
    </row>
    <row r="387" spans="7:7">
      <c r="G387" s="129"/>
    </row>
    <row r="388" spans="7:7">
      <c r="G388" s="129"/>
    </row>
    <row r="389" spans="7:7">
      <c r="G389" s="129"/>
    </row>
    <row r="390" spans="7:7">
      <c r="G390" s="129"/>
    </row>
    <row r="391" spans="7:7">
      <c r="G391" s="128">
        <v>1</v>
      </c>
    </row>
    <row r="392" spans="7:7">
      <c r="G392" s="128"/>
    </row>
    <row r="393" spans="7:7">
      <c r="G393" s="129"/>
    </row>
    <row r="394" spans="7:7">
      <c r="G394" s="130"/>
    </row>
    <row r="395" spans="7:7">
      <c r="G395" s="129"/>
    </row>
    <row r="396" spans="7:7">
      <c r="G396" s="129"/>
    </row>
    <row r="397" spans="7:7">
      <c r="G397" s="129"/>
    </row>
    <row r="398" spans="7:7">
      <c r="G398" s="146">
        <v>0.1</v>
      </c>
    </row>
    <row r="399" spans="7:7">
      <c r="G399" s="128"/>
    </row>
    <row r="400" spans="7:7">
      <c r="G400" s="129"/>
    </row>
    <row r="401" spans="7:7">
      <c r="G401" s="129"/>
    </row>
    <row r="402" spans="7:7">
      <c r="G402" s="129"/>
    </row>
    <row r="403" spans="7:7">
      <c r="G403" s="129"/>
    </row>
    <row r="404" spans="7:7">
      <c r="G404" s="129">
        <v>0.6</v>
      </c>
    </row>
    <row r="405" spans="7:7">
      <c r="G405" s="128"/>
    </row>
    <row r="406" spans="7:7">
      <c r="G406" s="129"/>
    </row>
    <row r="407" spans="7:7">
      <c r="G407" s="129"/>
    </row>
    <row r="408" spans="7:7">
      <c r="G408" s="129"/>
    </row>
    <row r="409" spans="7:7">
      <c r="G409" s="129"/>
    </row>
    <row r="410" spans="7:7">
      <c r="G410" s="129"/>
    </row>
    <row r="411" spans="7:7">
      <c r="G411" s="129"/>
    </row>
    <row r="412" spans="7:7">
      <c r="G412" s="129"/>
    </row>
    <row r="413" spans="7:7">
      <c r="G413" s="155" t="s">
        <v>433</v>
      </c>
    </row>
    <row r="414" spans="7:7">
      <c r="G414" s="128"/>
    </row>
    <row r="415" spans="7:7">
      <c r="G415" s="129"/>
    </row>
    <row r="416" spans="7:7">
      <c r="G416" s="129"/>
    </row>
    <row r="417" spans="7:7">
      <c r="G417" s="129"/>
    </row>
    <row r="418" spans="7:7">
      <c r="G418" s="129"/>
    </row>
    <row r="419" spans="7:7">
      <c r="G419" s="129"/>
    </row>
    <row r="420" spans="7:7">
      <c r="G420" s="129"/>
    </row>
    <row r="421" spans="7:7">
      <c r="G421" s="129"/>
    </row>
    <row r="422" spans="7:7">
      <c r="G422" s="129"/>
    </row>
    <row r="423" spans="7:7">
      <c r="G423" s="129"/>
    </row>
    <row r="424" spans="7:7">
      <c r="G424" s="129"/>
    </row>
    <row r="425" spans="7:7">
      <c r="G425" s="129"/>
    </row>
    <row r="426" spans="7:7">
      <c r="G426" s="155">
        <v>0.3</v>
      </c>
    </row>
    <row r="427" spans="7:7">
      <c r="G427" s="128"/>
    </row>
    <row r="428" spans="7:7">
      <c r="G428" s="129"/>
    </row>
    <row r="429" spans="7:7">
      <c r="G429" s="130"/>
    </row>
    <row r="430" spans="7:7">
      <c r="G430" s="129"/>
    </row>
    <row r="431" spans="7:7">
      <c r="G431" s="129"/>
    </row>
    <row r="432" spans="7:7">
      <c r="G432" s="129"/>
    </row>
    <row r="433" spans="7:7">
      <c r="G433" s="129"/>
    </row>
    <row r="434" spans="7:7">
      <c r="G434" s="123">
        <v>1</v>
      </c>
    </row>
    <row r="435" spans="7:7">
      <c r="G435" s="128"/>
    </row>
    <row r="436" spans="7:7">
      <c r="G436" s="129"/>
    </row>
    <row r="437" spans="7:7">
      <c r="G437" s="129"/>
    </row>
    <row r="438" spans="7:7">
      <c r="G438" s="129"/>
    </row>
    <row r="439" spans="7:7">
      <c r="G439" s="129"/>
    </row>
    <row r="440" spans="7:7">
      <c r="G440" s="129"/>
    </row>
    <row r="441" spans="7:7">
      <c r="G441" s="129"/>
    </row>
    <row r="442" spans="7:7">
      <c r="G442" s="129"/>
    </row>
    <row r="443" spans="7:7">
      <c r="G443" s="129"/>
    </row>
    <row r="444" spans="7:7">
      <c r="G444" s="129"/>
    </row>
    <row r="445" spans="7:7">
      <c r="G445" s="129"/>
    </row>
    <row r="446" spans="7:7">
      <c r="G446" s="129"/>
    </row>
    <row r="447" spans="7:7">
      <c r="G447" s="146">
        <v>0.1</v>
      </c>
    </row>
    <row r="448" spans="7:7">
      <c r="G448" s="128"/>
    </row>
    <row r="449" spans="7:7">
      <c r="G449" s="129"/>
    </row>
    <row r="450" spans="7:7">
      <c r="G450" s="146">
        <v>0.1</v>
      </c>
    </row>
    <row r="451" spans="7:7">
      <c r="G451" s="128"/>
    </row>
    <row r="452" spans="7:7">
      <c r="G452" s="153">
        <v>0.6</v>
      </c>
    </row>
    <row r="453" spans="7:7">
      <c r="G453" s="129"/>
    </row>
    <row r="454" spans="7:7">
      <c r="G454" s="129"/>
    </row>
    <row r="455" spans="7:7">
      <c r="G455" s="129"/>
    </row>
    <row r="456" spans="7:7">
      <c r="G456" s="129"/>
    </row>
    <row r="457" spans="7:7">
      <c r="G457" s="153">
        <v>0.6</v>
      </c>
    </row>
    <row r="458" spans="7:7">
      <c r="G458" s="128"/>
    </row>
    <row r="459" spans="7:7">
      <c r="G459" s="129"/>
    </row>
    <row r="460" spans="7:7">
      <c r="G460" s="129"/>
    </row>
    <row r="461" spans="7:7">
      <c r="G461" s="129"/>
    </row>
    <row r="462" spans="7:7">
      <c r="G462" s="129"/>
    </row>
    <row r="463" spans="7:7">
      <c r="G463" s="129"/>
    </row>
    <row r="464" spans="7:7">
      <c r="G464" s="146">
        <v>0.1</v>
      </c>
    </row>
    <row r="465" spans="7:7">
      <c r="G465" s="129"/>
    </row>
    <row r="466" spans="7:7">
      <c r="G466" s="129"/>
    </row>
    <row r="467" spans="7:7">
      <c r="G467" s="129"/>
    </row>
    <row r="468" spans="7:7">
      <c r="G468" s="129"/>
    </row>
    <row r="469" spans="7:7">
      <c r="G469" s="129"/>
    </row>
    <row r="470" spans="7:7">
      <c r="G470" s="154">
        <v>0.3</v>
      </c>
    </row>
    <row r="471" spans="7:7">
      <c r="G471" s="128"/>
    </row>
    <row r="472" spans="7:7">
      <c r="G472" s="129"/>
    </row>
    <row r="473" spans="7:7">
      <c r="G473" s="129"/>
    </row>
    <row r="474" spans="7:7">
      <c r="G474" s="129"/>
    </row>
    <row r="475" spans="7:7">
      <c r="G475" s="129"/>
    </row>
    <row r="476" spans="7:7">
      <c r="G476" s="154">
        <v>0.3</v>
      </c>
    </row>
    <row r="477" spans="7:7">
      <c r="G477" s="154"/>
    </row>
    <row r="478" spans="7:7">
      <c r="G478" s="129"/>
    </row>
    <row r="479" spans="7:7">
      <c r="G479" s="129"/>
    </row>
    <row r="480" spans="7:7">
      <c r="G480" s="129"/>
    </row>
    <row r="481" spans="7:7">
      <c r="G481" s="129"/>
    </row>
    <row r="482" spans="7:7">
      <c r="G482" s="129"/>
    </row>
    <row r="483" spans="7:7">
      <c r="G483" s="129"/>
    </row>
    <row r="484" spans="7:7">
      <c r="G484" s="129"/>
    </row>
    <row r="485" spans="7:7">
      <c r="G485" s="154">
        <v>0.3</v>
      </c>
    </row>
    <row r="486" spans="7:7">
      <c r="G486" s="128"/>
    </row>
    <row r="487" spans="7:7">
      <c r="G487" s="129"/>
    </row>
    <row r="488" spans="7:7">
      <c r="G488" s="129"/>
    </row>
    <row r="489" spans="7:7">
      <c r="G489" s="129"/>
    </row>
    <row r="490" spans="7:7">
      <c r="G490" s="129"/>
    </row>
    <row r="491" spans="7:7">
      <c r="G491" s="129"/>
    </row>
    <row r="492" spans="7:7">
      <c r="G492" s="129"/>
    </row>
    <row r="493" spans="7:7">
      <c r="G493" s="153">
        <v>0.6</v>
      </c>
    </row>
    <row r="494" spans="7:7">
      <c r="G494" s="129"/>
    </row>
    <row r="495" spans="7:7">
      <c r="G495" s="129"/>
    </row>
    <row r="496" spans="7:7">
      <c r="G496" s="129"/>
    </row>
    <row r="497" spans="6:8">
      <c r="G497" s="129"/>
    </row>
    <row r="498" spans="6:8">
      <c r="G498" s="154">
        <v>0.3</v>
      </c>
    </row>
    <row r="499" spans="6:8">
      <c r="G499" s="128"/>
    </row>
    <row r="500" spans="6:8">
      <c r="G500" s="129"/>
    </row>
    <row r="501" spans="6:8">
      <c r="G501" s="129"/>
    </row>
    <row r="502" spans="6:8">
      <c r="G502" s="129"/>
    </row>
    <row r="503" spans="6:8">
      <c r="G503" s="129"/>
    </row>
    <row r="504" spans="6:8">
      <c r="F504" s="147"/>
      <c r="G504" s="149"/>
      <c r="H504" s="147"/>
    </row>
    <row r="505" spans="6:8">
      <c r="F505" s="147"/>
      <c r="G505" s="154">
        <v>0.3</v>
      </c>
      <c r="H505" s="147"/>
    </row>
    <row r="506" spans="6:8">
      <c r="F506" s="147"/>
      <c r="G506" s="151"/>
      <c r="H506" s="147"/>
    </row>
    <row r="507" spans="6:8">
      <c r="F507" s="147"/>
      <c r="G507" s="149"/>
      <c r="H507" s="147"/>
    </row>
    <row r="508" spans="6:8">
      <c r="F508" s="147"/>
      <c r="G508" s="149"/>
      <c r="H508" s="147"/>
    </row>
    <row r="509" spans="6:8">
      <c r="F509" s="147"/>
      <c r="G509" s="149"/>
      <c r="H509" s="147"/>
    </row>
    <row r="510" spans="6:8">
      <c r="F510" s="147"/>
      <c r="G510" s="149"/>
      <c r="H510" s="147"/>
    </row>
    <row r="511" spans="6:8">
      <c r="F511" s="147"/>
      <c r="G511" s="149"/>
      <c r="H511" s="147"/>
    </row>
    <row r="512" spans="6:8">
      <c r="F512" s="147"/>
      <c r="G512" s="154">
        <v>0.3</v>
      </c>
      <c r="H512" s="147"/>
    </row>
    <row r="513" spans="7:7">
      <c r="G513" s="138"/>
    </row>
    <row r="514" spans="7:7">
      <c r="G514" s="135"/>
    </row>
    <row r="515" spans="7:7">
      <c r="G515" s="135"/>
    </row>
    <row r="516" spans="7:7">
      <c r="G516" s="135"/>
    </row>
    <row r="517" spans="7:7">
      <c r="G517" s="153">
        <v>0.6</v>
      </c>
    </row>
    <row r="518" spans="7:7">
      <c r="G518" s="128"/>
    </row>
    <row r="519" spans="7:7">
      <c r="G519" s="129"/>
    </row>
    <row r="520" spans="7:7">
      <c r="G520" s="129"/>
    </row>
    <row r="521" spans="7:7">
      <c r="G521" s="129"/>
    </row>
    <row r="522" spans="7:7">
      <c r="G522" s="129"/>
    </row>
    <row r="523" spans="7:7">
      <c r="G523" s="153">
        <v>0.6</v>
      </c>
    </row>
    <row r="524" spans="7:7">
      <c r="G524" s="128"/>
    </row>
    <row r="525" spans="7:7">
      <c r="G525" s="129"/>
    </row>
    <row r="526" spans="7:7">
      <c r="G526" s="129"/>
    </row>
    <row r="527" spans="7:7">
      <c r="G527" s="129"/>
    </row>
    <row r="528" spans="7:7">
      <c r="G528" s="129"/>
    </row>
    <row r="529" spans="6:8">
      <c r="F529" s="147"/>
      <c r="G529" s="148"/>
      <c r="H529" s="147"/>
    </row>
    <row r="530" spans="6:8">
      <c r="F530" s="147"/>
      <c r="G530" s="149"/>
      <c r="H530" s="147"/>
    </row>
    <row r="531" spans="6:8">
      <c r="F531" s="147"/>
      <c r="G531" s="150">
        <v>1.5</v>
      </c>
      <c r="H531" s="147"/>
    </row>
    <row r="532" spans="6:8">
      <c r="F532" s="147"/>
      <c r="G532" s="151"/>
      <c r="H532" s="147"/>
    </row>
    <row r="533" spans="6:8">
      <c r="F533" s="147"/>
      <c r="G533" s="149"/>
      <c r="H533" s="147"/>
    </row>
    <row r="534" spans="6:8">
      <c r="F534" s="147"/>
      <c r="G534" s="149"/>
      <c r="H534" s="147"/>
    </row>
    <row r="535" spans="6:8">
      <c r="F535" s="147"/>
      <c r="G535" s="149"/>
      <c r="H535" s="147"/>
    </row>
    <row r="536" spans="6:8">
      <c r="F536" s="147"/>
      <c r="G536" s="149"/>
      <c r="H536" s="147"/>
    </row>
    <row r="537" spans="6:8">
      <c r="F537" s="147"/>
      <c r="G537" s="150">
        <v>1.5</v>
      </c>
      <c r="H537" s="147"/>
    </row>
    <row r="538" spans="6:8">
      <c r="F538" s="147"/>
      <c r="G538" s="152"/>
      <c r="H538" s="147"/>
    </row>
    <row r="539" spans="6:8">
      <c r="G539" s="135"/>
    </row>
    <row r="540" spans="6:8">
      <c r="G540" s="135"/>
    </row>
    <row r="541" spans="6:8">
      <c r="G541" s="135"/>
    </row>
    <row r="542" spans="6:8">
      <c r="G542" s="135"/>
    </row>
    <row r="543" spans="6:8">
      <c r="G543" s="135"/>
    </row>
    <row r="544" spans="6:8">
      <c r="G544" s="135"/>
    </row>
    <row r="545" spans="7:9">
      <c r="G545" s="135"/>
    </row>
    <row r="546" spans="7:9">
      <c r="G546" s="122">
        <v>1</v>
      </c>
    </row>
    <row r="547" spans="7:9">
      <c r="G547" s="138"/>
    </row>
    <row r="548" spans="7:9">
      <c r="G548" s="135"/>
      <c r="I548" s="145"/>
    </row>
    <row r="549" spans="7:9">
      <c r="G549" s="135"/>
    </row>
    <row r="550" spans="7:9">
      <c r="G550" s="135"/>
    </row>
    <row r="551" spans="7:9">
      <c r="G551" s="135"/>
    </row>
    <row r="552" spans="7:9">
      <c r="G552" s="135"/>
    </row>
    <row r="553" spans="7:9">
      <c r="G553" s="121">
        <v>1.5</v>
      </c>
    </row>
    <row r="554" spans="7:9">
      <c r="G554" s="138"/>
    </row>
    <row r="555" spans="7:9">
      <c r="G555" s="135"/>
    </row>
    <row r="556" spans="7:9">
      <c r="G556" s="135"/>
    </row>
    <row r="557" spans="7:9">
      <c r="G557" s="135"/>
    </row>
    <row r="558" spans="7:9">
      <c r="G558" s="146">
        <v>0.1</v>
      </c>
    </row>
    <row r="559" spans="7:9">
      <c r="G559" s="138"/>
    </row>
    <row r="560" spans="7:9">
      <c r="G560" s="122">
        <v>1</v>
      </c>
    </row>
    <row r="561" spans="7:7">
      <c r="G561" s="138"/>
    </row>
    <row r="562" spans="7:7">
      <c r="G562" s="135"/>
    </row>
    <row r="563" spans="7:7">
      <c r="G563" s="135"/>
    </row>
    <row r="564" spans="7:7">
      <c r="G564" s="135"/>
    </row>
    <row r="565" spans="7:7">
      <c r="G565" s="135"/>
    </row>
    <row r="566" spans="7:7">
      <c r="G566" s="121">
        <v>1.5</v>
      </c>
    </row>
    <row r="567" spans="7:7">
      <c r="G567" s="138"/>
    </row>
    <row r="568" spans="7:7">
      <c r="G568" s="135"/>
    </row>
    <row r="569" spans="7:7">
      <c r="G569" s="135"/>
    </row>
    <row r="570" spans="7:7">
      <c r="G570" s="135"/>
    </row>
    <row r="571" spans="7:7">
      <c r="G571" s="135"/>
    </row>
    <row r="572" spans="7:7">
      <c r="G572" s="135"/>
    </row>
    <row r="573" spans="7:7">
      <c r="G573" s="135"/>
    </row>
    <row r="574" spans="7:7">
      <c r="G574" s="144">
        <v>2.5</v>
      </c>
    </row>
    <row r="575" spans="7:7">
      <c r="G575" s="139"/>
    </row>
    <row r="576" spans="7:7">
      <c r="G576" s="138"/>
    </row>
    <row r="577" spans="7:7">
      <c r="G577" s="135"/>
    </row>
    <row r="578" spans="7:7">
      <c r="G578" s="135"/>
    </row>
    <row r="579" spans="7:7">
      <c r="G579" s="135"/>
    </row>
    <row r="580" spans="7:7">
      <c r="G580" s="144">
        <v>2.5</v>
      </c>
    </row>
    <row r="581" spans="7:7">
      <c r="G581" s="138"/>
    </row>
    <row r="582" spans="7:7">
      <c r="G582" s="135"/>
    </row>
    <row r="583" spans="7:7">
      <c r="G583" s="135"/>
    </row>
    <row r="584" spans="7:7">
      <c r="G584" s="135"/>
    </row>
    <row r="585" spans="7:7">
      <c r="G585" s="135"/>
    </row>
    <row r="586" spans="7:7">
      <c r="G586" s="135"/>
    </row>
    <row r="587" spans="7:7">
      <c r="G587" s="135"/>
    </row>
    <row r="588" spans="7:7">
      <c r="G588" s="135"/>
    </row>
    <row r="589" spans="7:7">
      <c r="G589" s="122">
        <v>1</v>
      </c>
    </row>
    <row r="590" spans="7:7">
      <c r="G590" s="138"/>
    </row>
    <row r="591" spans="7:7">
      <c r="G591" s="135"/>
    </row>
    <row r="592" spans="7:7">
      <c r="G592" s="135"/>
    </row>
    <row r="593" spans="7:7">
      <c r="G593" s="121">
        <v>1.5</v>
      </c>
    </row>
    <row r="594" spans="7:7">
      <c r="G594" s="138"/>
    </row>
    <row r="595" spans="7:7">
      <c r="G595" s="135"/>
    </row>
    <row r="596" spans="7:7">
      <c r="G596" s="135"/>
    </row>
    <row r="597" spans="7:7">
      <c r="G597" s="135"/>
    </row>
    <row r="598" spans="7:7">
      <c r="G598" s="135"/>
    </row>
    <row r="599" spans="7:7">
      <c r="G599" s="135"/>
    </row>
    <row r="600" spans="7:7">
      <c r="G600" s="135"/>
    </row>
    <row r="601" spans="7:7">
      <c r="G601" s="135"/>
    </row>
    <row r="602" spans="7:7">
      <c r="G602" s="135"/>
    </row>
    <row r="603" spans="7:7">
      <c r="G603" s="143">
        <v>5</v>
      </c>
    </row>
    <row r="604" spans="7:7">
      <c r="G604" s="138"/>
    </row>
    <row r="605" spans="7:7">
      <c r="G605" s="135"/>
    </row>
    <row r="606" spans="7:7">
      <c r="G606" s="135"/>
    </row>
    <row r="607" spans="7:7">
      <c r="G607" s="135"/>
    </row>
    <row r="608" spans="7:7">
      <c r="G608" s="135"/>
    </row>
    <row r="609" spans="7:7">
      <c r="G609" s="135"/>
    </row>
    <row r="610" spans="7:7">
      <c r="G610" s="135"/>
    </row>
    <row r="611" spans="7:7">
      <c r="G611" s="135"/>
    </row>
    <row r="612" spans="7:7">
      <c r="G612" s="135"/>
    </row>
    <row r="613" spans="7:7">
      <c r="G613" s="135"/>
    </row>
    <row r="614" spans="7:7">
      <c r="G614" s="143">
        <v>5</v>
      </c>
    </row>
    <row r="615" spans="7:7">
      <c r="G615" s="138"/>
    </row>
    <row r="616" spans="7:7">
      <c r="G616" s="135"/>
    </row>
    <row r="617" spans="7:7">
      <c r="G617" s="135"/>
    </row>
    <row r="618" spans="7:7">
      <c r="G618" s="135"/>
    </row>
    <row r="619" spans="7:7">
      <c r="G619" s="135"/>
    </row>
    <row r="620" spans="7:7">
      <c r="G620" s="135"/>
    </row>
    <row r="621" spans="7:7">
      <c r="G621" s="135"/>
    </row>
    <row r="622" spans="7:7">
      <c r="G622" s="135"/>
    </row>
    <row r="623" spans="7:7">
      <c r="G623" s="141">
        <v>0.3</v>
      </c>
    </row>
    <row r="624" spans="7:7">
      <c r="G624" s="138"/>
    </row>
    <row r="625" spans="7:7">
      <c r="G625" s="135"/>
    </row>
    <row r="626" spans="7:7">
      <c r="G626" s="135"/>
    </row>
    <row r="627" spans="7:7">
      <c r="G627" s="135"/>
    </row>
    <row r="628" spans="7:7">
      <c r="G628" s="135"/>
    </row>
    <row r="629" spans="7:7">
      <c r="G629" s="135"/>
    </row>
    <row r="630" spans="7:7">
      <c r="G630" s="135"/>
    </row>
    <row r="631" spans="7:7">
      <c r="G631" s="129"/>
    </row>
    <row r="632" spans="7:7">
      <c r="G632" s="121">
        <v>1.5</v>
      </c>
    </row>
    <row r="633" spans="7:7">
      <c r="G633" s="138"/>
    </row>
    <row r="634" spans="7:7">
      <c r="G634" s="135"/>
    </row>
    <row r="635" spans="7:7">
      <c r="G635" s="135"/>
    </row>
    <row r="636" spans="7:7">
      <c r="G636" s="135"/>
    </row>
    <row r="637" spans="7:7">
      <c r="G637" s="121">
        <v>1.5</v>
      </c>
    </row>
    <row r="638" spans="7:7">
      <c r="G638" s="128"/>
    </row>
    <row r="639" spans="7:7">
      <c r="G639" s="129"/>
    </row>
    <row r="640" spans="7:7">
      <c r="G640" s="129"/>
    </row>
    <row r="641" spans="7:7">
      <c r="G641" s="129"/>
    </row>
    <row r="642" spans="7:7">
      <c r="G642" s="129"/>
    </row>
    <row r="643" spans="7:7">
      <c r="G643" s="129"/>
    </row>
    <row r="644" spans="7:7">
      <c r="G644" s="129"/>
    </row>
    <row r="645" spans="7:7">
      <c r="G645" s="129"/>
    </row>
    <row r="646" spans="7:7">
      <c r="G646" s="121">
        <v>1.5</v>
      </c>
    </row>
    <row r="647" spans="7:7">
      <c r="G647" s="129"/>
    </row>
    <row r="648" spans="7:7">
      <c r="G648" s="129"/>
    </row>
    <row r="649" spans="7:7">
      <c r="G649" s="129"/>
    </row>
    <row r="650" spans="7:7">
      <c r="G650" s="129"/>
    </row>
    <row r="651" spans="7:7">
      <c r="G651" s="129"/>
    </row>
    <row r="652" spans="7:7">
      <c r="G652" s="129"/>
    </row>
    <row r="653" spans="7:7">
      <c r="G653" s="129"/>
    </row>
    <row r="654" spans="7:7">
      <c r="G654" s="121">
        <v>1.5</v>
      </c>
    </row>
    <row r="655" spans="7:7">
      <c r="G655" s="138"/>
    </row>
    <row r="656" spans="7:7">
      <c r="G656" s="135"/>
    </row>
    <row r="657" spans="7:7">
      <c r="G657" s="135"/>
    </row>
    <row r="658" spans="7:7">
      <c r="G658" s="135"/>
    </row>
    <row r="659" spans="7:7">
      <c r="G659" s="135"/>
    </row>
    <row r="660" spans="7:7">
      <c r="G660" s="135"/>
    </row>
    <row r="661" spans="7:7">
      <c r="G661" s="121">
        <v>1.5</v>
      </c>
    </row>
    <row r="662" spans="7:7">
      <c r="G662" s="128"/>
    </row>
    <row r="663" spans="7:7">
      <c r="G663" s="129"/>
    </row>
    <row r="664" spans="7:7">
      <c r="G664" s="129"/>
    </row>
    <row r="665" spans="7:7">
      <c r="G665" s="129"/>
    </row>
    <row r="666" spans="7:7">
      <c r="G666" s="142">
        <v>2.5</v>
      </c>
    </row>
    <row r="667" spans="7:7">
      <c r="G667" s="138"/>
    </row>
    <row r="668" spans="7:7">
      <c r="G668" s="135"/>
    </row>
    <row r="669" spans="7:7">
      <c r="G669" s="142">
        <v>2.5</v>
      </c>
    </row>
    <row r="670" spans="7:7">
      <c r="G670" s="138"/>
    </row>
    <row r="671" spans="7:7">
      <c r="G671" s="142">
        <v>2.5</v>
      </c>
    </row>
    <row r="672" spans="7:7">
      <c r="G672" s="138"/>
    </row>
    <row r="673" spans="7:7">
      <c r="G673" s="135"/>
    </row>
    <row r="674" spans="7:7">
      <c r="G674" s="135"/>
    </row>
    <row r="675" spans="7:7">
      <c r="G675" s="135"/>
    </row>
    <row r="676" spans="7:7">
      <c r="G676" s="135"/>
    </row>
    <row r="677" spans="7:7">
      <c r="G677" s="135"/>
    </row>
    <row r="678" spans="7:7">
      <c r="G678" s="135"/>
    </row>
    <row r="679" spans="7:7">
      <c r="G679" s="141">
        <v>0.3</v>
      </c>
    </row>
    <row r="680" spans="7:7">
      <c r="G680" s="138"/>
    </row>
    <row r="681" spans="7:7">
      <c r="G681" s="135"/>
    </row>
    <row r="682" spans="7:7">
      <c r="G682" s="135"/>
    </row>
    <row r="683" spans="7:7">
      <c r="G683" s="135"/>
    </row>
    <row r="684" spans="7:7">
      <c r="G684" s="135"/>
    </row>
    <row r="685" spans="7:7">
      <c r="G685" s="121">
        <v>1.5</v>
      </c>
    </row>
    <row r="686" spans="7:7">
      <c r="G686" s="130"/>
    </row>
    <row r="687" spans="7:7">
      <c r="G687" s="129"/>
    </row>
    <row r="688" spans="7:7">
      <c r="G688" s="129"/>
    </row>
    <row r="689" spans="7:7">
      <c r="G689" s="129"/>
    </row>
    <row r="690" spans="7:7">
      <c r="G690" s="129"/>
    </row>
    <row r="691" spans="7:7">
      <c r="G691" s="121">
        <v>1.5</v>
      </c>
    </row>
    <row r="692" spans="7:7">
      <c r="G692" s="128"/>
    </row>
    <row r="693" spans="7:7">
      <c r="G693" s="129"/>
    </row>
    <row r="694" spans="7:7">
      <c r="G694" s="129"/>
    </row>
    <row r="695" spans="7:7">
      <c r="G695" s="129"/>
    </row>
    <row r="696" spans="7:7">
      <c r="G696" s="131"/>
    </row>
    <row r="697" spans="7:7" ht="13.5" thickBot="1">
      <c r="G697" s="132"/>
    </row>
    <row r="698" spans="7:7">
      <c r="G698" s="129"/>
    </row>
    <row r="699" spans="7:7">
      <c r="G699" s="141">
        <v>0.3</v>
      </c>
    </row>
    <row r="700" spans="7:7">
      <c r="G700" s="128"/>
    </row>
    <row r="701" spans="7:7">
      <c r="G701" s="128"/>
    </row>
    <row r="702" spans="7:7">
      <c r="G702" s="128"/>
    </row>
    <row r="703" spans="7:7">
      <c r="G703" s="128"/>
    </row>
    <row r="704" spans="7:7">
      <c r="G704" s="128"/>
    </row>
    <row r="705" spans="7:7">
      <c r="G705" s="128"/>
    </row>
    <row r="706" spans="7:7">
      <c r="G706" s="121">
        <v>1.5</v>
      </c>
    </row>
    <row r="707" spans="7:7">
      <c r="G707" s="128"/>
    </row>
    <row r="708" spans="7:7">
      <c r="G708" s="128"/>
    </row>
    <row r="709" spans="7:7">
      <c r="G709" s="128"/>
    </row>
    <row r="710" spans="7:7">
      <c r="G710" s="128"/>
    </row>
    <row r="711" spans="7:7">
      <c r="G711" s="128"/>
    </row>
    <row r="712" spans="7:7">
      <c r="G712" s="121">
        <v>1.5</v>
      </c>
    </row>
    <row r="713" spans="7:7">
      <c r="G713" s="128"/>
    </row>
    <row r="714" spans="7:7">
      <c r="G714" s="128"/>
    </row>
    <row r="715" spans="7:7">
      <c r="G715" s="128"/>
    </row>
    <row r="716" spans="7:7">
      <c r="G716" s="140">
        <v>0.3</v>
      </c>
    </row>
    <row r="717" spans="7:7">
      <c r="G717" s="128"/>
    </row>
    <row r="718" spans="7:7">
      <c r="G718" s="128"/>
    </row>
    <row r="719" spans="7:7">
      <c r="G719" s="128"/>
    </row>
    <row r="720" spans="7:7">
      <c r="G720" s="128"/>
    </row>
    <row r="721" spans="7:7">
      <c r="G721" s="128"/>
    </row>
    <row r="722" spans="7:7">
      <c r="G722" s="128"/>
    </row>
    <row r="723" spans="7:7">
      <c r="G723" s="128"/>
    </row>
    <row r="724" spans="7:7">
      <c r="G724" s="125">
        <v>0.2</v>
      </c>
    </row>
    <row r="725" spans="7:7">
      <c r="G725" s="128"/>
    </row>
    <row r="726" spans="7:7">
      <c r="G726" s="128"/>
    </row>
    <row r="727" spans="7:7">
      <c r="G727" s="128"/>
    </row>
    <row r="728" spans="7:7">
      <c r="G728" s="128"/>
    </row>
    <row r="729" spans="7:7">
      <c r="G729" s="125">
        <v>0.2</v>
      </c>
    </row>
    <row r="730" spans="7:7">
      <c r="G730" s="128"/>
    </row>
    <row r="731" spans="7:7">
      <c r="G731" s="128"/>
    </row>
    <row r="732" spans="7:7">
      <c r="G732" s="128"/>
    </row>
    <row r="733" spans="7:7">
      <c r="G733" s="128"/>
    </row>
    <row r="734" spans="7:7">
      <c r="G734" s="128"/>
    </row>
    <row r="735" spans="7:7">
      <c r="G735" s="140">
        <v>0.3</v>
      </c>
    </row>
    <row r="736" spans="7:7">
      <c r="G736" s="128"/>
    </row>
    <row r="737" spans="7:7">
      <c r="G737" s="128"/>
    </row>
    <row r="738" spans="7:7">
      <c r="G738" s="128"/>
    </row>
    <row r="739" spans="7:7">
      <c r="G739" s="128"/>
    </row>
    <row r="740" spans="7:7">
      <c r="G740" s="121">
        <v>1.5</v>
      </c>
    </row>
    <row r="741" spans="7:7">
      <c r="G741" s="130"/>
    </row>
    <row r="742" spans="7:7">
      <c r="G742" s="129"/>
    </row>
    <row r="743" spans="7:7">
      <c r="G743" s="129"/>
    </row>
    <row r="744" spans="7:7">
      <c r="G744" s="129"/>
    </row>
    <row r="745" spans="7:7">
      <c r="G745" s="129"/>
    </row>
    <row r="746" spans="7:7">
      <c r="G746" s="129"/>
    </row>
    <row r="747" spans="7:7">
      <c r="G747" s="129"/>
    </row>
    <row r="748" spans="7:7">
      <c r="G748" s="129"/>
    </row>
    <row r="749" spans="7:7">
      <c r="G749" s="129"/>
    </row>
    <row r="750" spans="7:7">
      <c r="G750" s="129"/>
    </row>
    <row r="751" spans="7:7">
      <c r="G751" s="129"/>
    </row>
    <row r="752" spans="7:7">
      <c r="G752" s="129"/>
    </row>
    <row r="753" spans="7:9">
      <c r="G753" s="129"/>
      <c r="I753" s="124"/>
    </row>
    <row r="754" spans="7:9">
      <c r="G754" s="129"/>
    </row>
    <row r="755" spans="7:9">
      <c r="G755" s="121">
        <v>1.5</v>
      </c>
    </row>
    <row r="756" spans="7:9">
      <c r="G756" s="129"/>
    </row>
    <row r="757" spans="7:9">
      <c r="G757" s="129"/>
    </row>
    <row r="758" spans="7:9">
      <c r="G758" s="129"/>
    </row>
    <row r="759" spans="7:9">
      <c r="G759" s="129"/>
    </row>
    <row r="760" spans="7:9">
      <c r="G760" s="129"/>
    </row>
    <row r="761" spans="7:9">
      <c r="G761" s="123">
        <v>1</v>
      </c>
    </row>
    <row r="762" spans="7:9">
      <c r="G762" s="129"/>
    </row>
    <row r="763" spans="7:9">
      <c r="G763" s="123">
        <v>1</v>
      </c>
    </row>
    <row r="764" spans="7:9">
      <c r="G764" s="129"/>
    </row>
    <row r="765" spans="7:9">
      <c r="G765" s="128"/>
    </row>
    <row r="766" spans="7:9">
      <c r="G766" s="129"/>
    </row>
    <row r="767" spans="7:9">
      <c r="G767" s="129"/>
    </row>
    <row r="768" spans="7:9">
      <c r="G768" s="123">
        <v>0.1</v>
      </c>
    </row>
  </sheetData>
  <autoFilter ref="G4:G5">
    <sortState ref="G5">
      <sortCondition ref="G5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636 sump wise original (2)</vt:lpstr>
      <vt:lpstr>ABSTRACT</vt:lpstr>
      <vt:lpstr>Sheet2</vt:lpstr>
      <vt:lpstr>Sheet3</vt:lpstr>
      <vt:lpstr>'636 sump wise original (2)'!Print_Area</vt:lpstr>
      <vt:lpstr>ABSTRACT!Print_Area</vt:lpstr>
      <vt:lpstr>'636 sump wise original (2)'!Print_Titles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Corporate Edition</dc:creator>
  <cp:lastModifiedBy>admin</cp:lastModifiedBy>
  <cp:lastPrinted>2022-06-10T06:36:18Z</cp:lastPrinted>
  <dcterms:created xsi:type="dcterms:W3CDTF">2015-09-05T05:14:14Z</dcterms:created>
  <dcterms:modified xsi:type="dcterms:W3CDTF">2022-06-10T06:41:00Z</dcterms:modified>
</cp:coreProperties>
</file>